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7530" tabRatio="785" activeTab="2"/>
  </bookViews>
  <sheets>
    <sheet name="Break-even-point" sheetId="7" r:id="rId1"/>
    <sheet name="PEP LED" sheetId="12" r:id="rId2"/>
    <sheet name="PEP Leuchtstofflampe V1" sheetId="16" r:id="rId3"/>
    <sheet name="EK-Preis LED-Lampe" sheetId="17" r:id="rId4"/>
    <sheet name="Stromverbrauch" sheetId="13" r:id="rId5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" i="16" l="1"/>
  <c r="K4" i="16" l="1"/>
  <c r="L4" i="16" s="1"/>
  <c r="E4" i="16" l="1"/>
  <c r="I15" i="13"/>
  <c r="I16" i="13" s="1"/>
  <c r="I10" i="13"/>
  <c r="I11" i="13" s="1"/>
  <c r="F15" i="13"/>
  <c r="F10" i="13"/>
  <c r="E6" i="16"/>
  <c r="E6" i="12"/>
  <c r="E2" i="17"/>
  <c r="F12" i="17"/>
  <c r="F11" i="17"/>
  <c r="F10" i="17"/>
  <c r="F9" i="17"/>
  <c r="F8" i="17"/>
  <c r="F7" i="17"/>
  <c r="F6" i="17"/>
  <c r="F5" i="17"/>
  <c r="F4" i="17"/>
  <c r="F17" i="17" s="1"/>
  <c r="F13" i="17" l="1"/>
  <c r="I18" i="13"/>
  <c r="I19" i="13" s="1"/>
  <c r="F11" i="13"/>
  <c r="F16" i="13"/>
  <c r="E19" i="16"/>
  <c r="D19" i="16"/>
  <c r="C19" i="16" s="1"/>
  <c r="E18" i="16"/>
  <c r="D18" i="16"/>
  <c r="C18" i="16" s="1"/>
  <c r="E17" i="16"/>
  <c r="D17" i="16"/>
  <c r="C17" i="16" s="1"/>
  <c r="E16" i="16"/>
  <c r="D16" i="16"/>
  <c r="C16" i="16" s="1"/>
  <c r="E15" i="16"/>
  <c r="D15" i="16"/>
  <c r="C15" i="16" s="1"/>
  <c r="E14" i="16"/>
  <c r="D14" i="16"/>
  <c r="C14" i="16" s="1"/>
  <c r="E13" i="16"/>
  <c r="D13" i="16"/>
  <c r="C13" i="16" s="1"/>
  <c r="E12" i="16"/>
  <c r="D12" i="16"/>
  <c r="C12" i="16" s="1"/>
  <c r="E11" i="16"/>
  <c r="D11" i="16"/>
  <c r="C11" i="16" s="1"/>
  <c r="E10" i="16"/>
  <c r="D10" i="16"/>
  <c r="C10" i="16" s="1"/>
  <c r="E9" i="16"/>
  <c r="D9" i="16"/>
  <c r="C9" i="16" s="1"/>
  <c r="F14" i="17" l="1"/>
  <c r="F15" i="17"/>
  <c r="E5" i="16"/>
  <c r="I5" i="16" s="1"/>
  <c r="F18" i="13"/>
  <c r="F19" i="13" s="1"/>
  <c r="F19" i="16" l="1"/>
  <c r="G19" i="16" s="1"/>
  <c r="H19" i="16" s="1"/>
  <c r="F15" i="16"/>
  <c r="G15" i="16" s="1"/>
  <c r="H15" i="16" s="1"/>
  <c r="F11" i="16"/>
  <c r="G11" i="16" s="1"/>
  <c r="H11" i="16" s="1"/>
  <c r="F14" i="16"/>
  <c r="G14" i="16" s="1"/>
  <c r="H14" i="16" s="1"/>
  <c r="F10" i="16"/>
  <c r="G10" i="16" s="1"/>
  <c r="H10" i="16" s="1"/>
  <c r="F16" i="16"/>
  <c r="G16" i="16" s="1"/>
  <c r="H16" i="16" s="1"/>
  <c r="F18" i="16"/>
  <c r="G18" i="16" s="1"/>
  <c r="H18" i="16" s="1"/>
  <c r="F17" i="16"/>
  <c r="G17" i="16" s="1"/>
  <c r="H17" i="16" s="1"/>
  <c r="F13" i="16"/>
  <c r="G13" i="16" s="1"/>
  <c r="H13" i="16" s="1"/>
  <c r="F9" i="16"/>
  <c r="G9" i="16" s="1"/>
  <c r="F12" i="16"/>
  <c r="G12" i="16" s="1"/>
  <c r="H12" i="16" s="1"/>
  <c r="I4" i="16"/>
  <c r="I3" i="16" s="1"/>
  <c r="I19" i="16" s="1"/>
  <c r="J19" i="16" s="1"/>
  <c r="K19" i="16" l="1"/>
  <c r="I6" i="16"/>
  <c r="K6" i="16" s="1"/>
  <c r="L6" i="16" s="1"/>
  <c r="L5" i="16" s="1"/>
  <c r="G2" i="16" s="1"/>
  <c r="I12" i="16"/>
  <c r="J12" i="16" s="1"/>
  <c r="K12" i="16" s="1"/>
  <c r="I14" i="16"/>
  <c r="J14" i="16" s="1"/>
  <c r="K14" i="16" s="1"/>
  <c r="I10" i="16"/>
  <c r="J10" i="16" s="1"/>
  <c r="K10" i="16" s="1"/>
  <c r="I11" i="16"/>
  <c r="J11" i="16" s="1"/>
  <c r="K11" i="16" s="1"/>
  <c r="I15" i="16"/>
  <c r="J15" i="16" s="1"/>
  <c r="K15" i="16" s="1"/>
  <c r="I16" i="16"/>
  <c r="J16" i="16" s="1"/>
  <c r="K16" i="16" s="1"/>
  <c r="I18" i="16"/>
  <c r="J18" i="16" s="1"/>
  <c r="K18" i="16" s="1"/>
  <c r="I17" i="16"/>
  <c r="J17" i="16" s="1"/>
  <c r="K17" i="16" s="1"/>
  <c r="I13" i="16"/>
  <c r="J13" i="16" s="1"/>
  <c r="K13" i="16" s="1"/>
  <c r="I9" i="16"/>
  <c r="J9" i="16" s="1"/>
  <c r="K9" i="16" s="1"/>
  <c r="I10" i="7"/>
  <c r="I11" i="7"/>
  <c r="I12" i="7"/>
  <c r="I13" i="7"/>
  <c r="I14" i="7"/>
  <c r="I15" i="7"/>
  <c r="I16" i="7"/>
  <c r="I17" i="7"/>
  <c r="I18" i="7"/>
  <c r="I19" i="7"/>
  <c r="I9" i="7"/>
  <c r="C15" i="13"/>
  <c r="C16" i="13" s="1"/>
  <c r="C10" i="13"/>
  <c r="C11" i="13" s="1"/>
  <c r="E16" i="12"/>
  <c r="E19" i="12"/>
  <c r="D19" i="12"/>
  <c r="C19" i="12" s="1"/>
  <c r="E18" i="12"/>
  <c r="D18" i="12"/>
  <c r="C18" i="12" s="1"/>
  <c r="E17" i="12"/>
  <c r="D17" i="12"/>
  <c r="C17" i="12" s="1"/>
  <c r="D16" i="12"/>
  <c r="C16" i="12" s="1"/>
  <c r="E15" i="12"/>
  <c r="D15" i="12"/>
  <c r="C15" i="12" s="1"/>
  <c r="E14" i="12"/>
  <c r="D14" i="12"/>
  <c r="C14" i="12" s="1"/>
  <c r="E13" i="12"/>
  <c r="D13" i="12"/>
  <c r="C13" i="12" s="1"/>
  <c r="E12" i="12"/>
  <c r="D12" i="12"/>
  <c r="C12" i="12" s="1"/>
  <c r="E11" i="12"/>
  <c r="D11" i="12"/>
  <c r="C11" i="12" s="1"/>
  <c r="E10" i="12"/>
  <c r="D10" i="12"/>
  <c r="C10" i="12" s="1"/>
  <c r="E9" i="12"/>
  <c r="D9" i="12"/>
  <c r="C9" i="12" s="1"/>
  <c r="I5" i="12" l="1"/>
  <c r="F9" i="12" s="1"/>
  <c r="G9" i="12" s="1"/>
  <c r="E5" i="12"/>
  <c r="C18" i="13"/>
  <c r="F12" i="12"/>
  <c r="G12" i="12" s="1"/>
  <c r="H12" i="12" s="1"/>
  <c r="F14" i="12" l="1"/>
  <c r="G14" i="12" s="1"/>
  <c r="H14" i="12" s="1"/>
  <c r="F17" i="12"/>
  <c r="G17" i="12" s="1"/>
  <c r="H17" i="12" s="1"/>
  <c r="F18" i="12"/>
  <c r="G18" i="12" s="1"/>
  <c r="H18" i="12" s="1"/>
  <c r="F13" i="12"/>
  <c r="G13" i="12" s="1"/>
  <c r="H13" i="12" s="1"/>
  <c r="F19" i="12"/>
  <c r="G19" i="12" s="1"/>
  <c r="H19" i="12" s="1"/>
  <c r="F16" i="12"/>
  <c r="G16" i="12" s="1"/>
  <c r="H16" i="12" s="1"/>
  <c r="F10" i="12"/>
  <c r="G10" i="12" s="1"/>
  <c r="H10" i="12" s="1"/>
  <c r="F15" i="12"/>
  <c r="G15" i="12" s="1"/>
  <c r="H15" i="12" s="1"/>
  <c r="F11" i="12"/>
  <c r="G11" i="12" s="1"/>
  <c r="H11" i="12" s="1"/>
  <c r="C19" i="13"/>
  <c r="I4" i="12" s="1"/>
  <c r="E19" i="7"/>
  <c r="D19" i="7"/>
  <c r="C19" i="7" s="1"/>
  <c r="E18" i="7"/>
  <c r="D18" i="7"/>
  <c r="C18" i="7" s="1"/>
  <c r="E17" i="7"/>
  <c r="D17" i="7"/>
  <c r="C17" i="7" s="1"/>
  <c r="E16" i="7"/>
  <c r="D16" i="7"/>
  <c r="C16" i="7" s="1"/>
  <c r="E15" i="7"/>
  <c r="D15" i="7"/>
  <c r="E14" i="7"/>
  <c r="D14" i="7"/>
  <c r="C14" i="7" s="1"/>
  <c r="J13" i="7"/>
  <c r="E13" i="7"/>
  <c r="D13" i="7"/>
  <c r="C13" i="7" s="1"/>
  <c r="E12" i="7"/>
  <c r="D12" i="7"/>
  <c r="C12" i="7" s="1"/>
  <c r="E11" i="7"/>
  <c r="D11" i="7"/>
  <c r="E10" i="7"/>
  <c r="D10" i="7"/>
  <c r="E9" i="7"/>
  <c r="D9" i="7"/>
  <c r="C9" i="7" s="1"/>
  <c r="I5" i="7"/>
  <c r="J12" i="7" l="1"/>
  <c r="F16" i="7"/>
  <c r="I4" i="7"/>
  <c r="I6" i="7" s="1"/>
  <c r="J10" i="7"/>
  <c r="C10" i="7"/>
  <c r="J15" i="7"/>
  <c r="C15" i="7"/>
  <c r="J11" i="7"/>
  <c r="C11" i="7"/>
  <c r="J9" i="7"/>
  <c r="I3" i="12"/>
  <c r="I6" i="12"/>
  <c r="K6" i="12" s="1"/>
  <c r="J17" i="7"/>
  <c r="G16" i="7"/>
  <c r="H16" i="7" s="1"/>
  <c r="F13" i="7"/>
  <c r="G13" i="7" s="1"/>
  <c r="H13" i="7" s="1"/>
  <c r="F17" i="7"/>
  <c r="G17" i="7" s="1"/>
  <c r="H17" i="7" s="1"/>
  <c r="J14" i="7"/>
  <c r="J16" i="7"/>
  <c r="K16" i="7" s="1"/>
  <c r="J19" i="7"/>
  <c r="F9" i="7"/>
  <c r="J18" i="7"/>
  <c r="F18" i="7"/>
  <c r="G18" i="7" s="1"/>
  <c r="H18" i="7" s="1"/>
  <c r="F11" i="7"/>
  <c r="G11" i="7" s="1"/>
  <c r="H11" i="7" s="1"/>
  <c r="F15" i="7"/>
  <c r="G15" i="7" s="1"/>
  <c r="H15" i="7" s="1"/>
  <c r="F19" i="7"/>
  <c r="G19" i="7" s="1"/>
  <c r="H19" i="7" s="1"/>
  <c r="F10" i="7"/>
  <c r="G10" i="7" s="1"/>
  <c r="H10" i="7" s="1"/>
  <c r="F14" i="7"/>
  <c r="G14" i="7" s="1"/>
  <c r="H14" i="7" s="1"/>
  <c r="G9" i="7"/>
  <c r="F12" i="7"/>
  <c r="G12" i="7" s="1"/>
  <c r="H12" i="7" s="1"/>
  <c r="K9" i="7" l="1"/>
  <c r="K13" i="7"/>
  <c r="K18" i="7"/>
  <c r="K17" i="7"/>
  <c r="I10" i="12"/>
  <c r="J10" i="12" s="1"/>
  <c r="K10" i="12" s="1"/>
  <c r="I14" i="12"/>
  <c r="J14" i="12" s="1"/>
  <c r="K14" i="12" s="1"/>
  <c r="I18" i="12"/>
  <c r="J18" i="12" s="1"/>
  <c r="K18" i="12" s="1"/>
  <c r="I11" i="12"/>
  <c r="J11" i="12" s="1"/>
  <c r="K11" i="12" s="1"/>
  <c r="I15" i="12"/>
  <c r="J15" i="12" s="1"/>
  <c r="K15" i="12" s="1"/>
  <c r="I12" i="12"/>
  <c r="J12" i="12" s="1"/>
  <c r="K12" i="12" s="1"/>
  <c r="I16" i="12"/>
  <c r="J16" i="12" s="1"/>
  <c r="K16" i="12" s="1"/>
  <c r="I9" i="12"/>
  <c r="J9" i="12" s="1"/>
  <c r="K9" i="12" s="1"/>
  <c r="I13" i="12"/>
  <c r="J13" i="12" s="1"/>
  <c r="K13" i="12" s="1"/>
  <c r="I17" i="12"/>
  <c r="J17" i="12" s="1"/>
  <c r="K17" i="12" s="1"/>
  <c r="I19" i="12"/>
  <c r="J19" i="12" s="1"/>
  <c r="K19" i="12" s="1"/>
  <c r="K14" i="7"/>
  <c r="K11" i="7"/>
  <c r="K10" i="7"/>
  <c r="K15" i="7"/>
  <c r="K19" i="7"/>
  <c r="K12" i="7"/>
</calcChain>
</file>

<file path=xl/comments1.xml><?xml version="1.0" encoding="utf-8"?>
<comments xmlns="http://schemas.openxmlformats.org/spreadsheetml/2006/main">
  <authors>
    <author>WDF Verlag GmbH</author>
  </authors>
  <commentList>
    <comment ref="B8" authorId="0">
      <text>
        <r>
          <rPr>
            <b/>
            <sz val="9"/>
            <color indexed="81"/>
            <rFont val="Segoe UI"/>
            <family val="2"/>
          </rPr>
          <t>Info:</t>
        </r>
        <r>
          <rPr>
            <sz val="9"/>
            <color indexed="81"/>
            <rFont val="Segoe UI"/>
            <family val="2"/>
          </rPr>
          <t xml:space="preserve">
Hier könnte auch von "Beschäftigungsgrad" gesprochen werden.</t>
        </r>
      </text>
    </comment>
  </commentList>
</comments>
</file>

<file path=xl/sharedStrings.xml><?xml version="1.0" encoding="utf-8"?>
<sst xmlns="http://schemas.openxmlformats.org/spreadsheetml/2006/main" count="119" uniqueCount="64">
  <si>
    <t>Break-even-point-Analyse</t>
  </si>
  <si>
    <t>Produzierte Menge m</t>
  </si>
  <si>
    <t>Fixkosten Kf</t>
  </si>
  <si>
    <t>Var. Ges. Kost. Kv</t>
  </si>
  <si>
    <t>Ges.Kost. K</t>
  </si>
  <si>
    <t>Stückkst. K</t>
  </si>
  <si>
    <t>Ges. Umsatz-Erlös UE</t>
  </si>
  <si>
    <t>Gewinn/Verlust G/V</t>
  </si>
  <si>
    <t>Variable Kosten Kv:</t>
  </si>
  <si>
    <t>Fixe Kosten Kf:</t>
  </si>
  <si>
    <t>Variable Kosten je Produkt PvK:</t>
  </si>
  <si>
    <t>Produktionsmenge Pm:</t>
  </si>
  <si>
    <t>Ausbringung A</t>
  </si>
  <si>
    <t>Break-even-point-Analyse:</t>
  </si>
  <si>
    <t>Glühbirne gegen LED tauschen</t>
  </si>
  <si>
    <t>Leistungsaufnahme</t>
  </si>
  <si>
    <t>Stromverbrauch</t>
  </si>
  <si>
    <t>Kosten</t>
  </si>
  <si>
    <t>LED</t>
  </si>
  <si>
    <t>Glühbirne</t>
  </si>
  <si>
    <t>Deckungsbeitrag</t>
  </si>
  <si>
    <t>Break-even-Point:</t>
  </si>
  <si>
    <t>(auf Blatt "Stromverbrauch" verlinktes Feld!)</t>
  </si>
  <si>
    <t>Aktueller Strompreis:</t>
  </si>
  <si>
    <t>Betriebsdauer:</t>
  </si>
  <si>
    <t>Fixe Kosten Kf (LED-Kaufpreis):</t>
  </si>
  <si>
    <t>Variable Kosten Kv (Stromverbr.):</t>
  </si>
  <si>
    <t>Deckungsbeitrag pro Std.</t>
  </si>
  <si>
    <t>Deckungsbeitrag db:</t>
  </si>
  <si>
    <t>Produktverkaufspreis V</t>
  </si>
  <si>
    <t>Produktverkaufspreis V:</t>
  </si>
  <si>
    <t>Strom-Deckungsbeitrag pro Std.:</t>
  </si>
  <si>
    <t>Strombetrag S</t>
  </si>
  <si>
    <t>Strom var. Kosten je Std. hvK:</t>
  </si>
  <si>
    <t>Achsentext</t>
  </si>
  <si>
    <t>Tägl. Brenndauer:</t>
  </si>
  <si>
    <t>Fixe Kosten Kf (LED-Kaufpr.+Montage):</t>
  </si>
  <si>
    <t>Leuchtstoffröhre gegen LED tauschen</t>
  </si>
  <si>
    <t>LED 1</t>
  </si>
  <si>
    <t>Leuchtstofflampe 1</t>
  </si>
  <si>
    <t>LED 2</t>
  </si>
  <si>
    <t>Leuchtstofflampe 2</t>
  </si>
  <si>
    <t>Bezeichnung</t>
  </si>
  <si>
    <t>Watt</t>
  </si>
  <si>
    <t>T8-LED-Röhre</t>
  </si>
  <si>
    <t>Einzelpreis</t>
  </si>
  <si>
    <t>Menge</t>
  </si>
  <si>
    <t>Gesamtpreis</t>
  </si>
  <si>
    <t>Anfahrpauschale</t>
  </si>
  <si>
    <t>Montage T8-LED-Röhre</t>
  </si>
  <si>
    <t>Demontage Leuchtstoffröhre</t>
  </si>
  <si>
    <t>Entsorgung Leuchtstoffröhre</t>
  </si>
  <si>
    <t>Abklemmen KVG</t>
  </si>
  <si>
    <t>19% Mehrwertst.</t>
  </si>
  <si>
    <t>Variable Kosten Kv (Stromverbr. LED):</t>
  </si>
  <si>
    <t>Auslastung:</t>
  </si>
  <si>
    <t>Soll-Auslastung:</t>
  </si>
  <si>
    <t>Lampenpreis:</t>
  </si>
  <si>
    <t>Anzahl:</t>
  </si>
  <si>
    <t>Anzahl</t>
  </si>
  <si>
    <t>Schaltzyklen maximal:</t>
  </si>
  <si>
    <t>Schaltzyklen pro Tag:</t>
  </si>
  <si>
    <t>Zeitraum bis zum Defekt:</t>
  </si>
  <si>
    <t>Stromverbrauch und Stromkosten berechnen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</si>
</sst>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#,##0.00\ &quot;€&quot;"/>
    <numFmt numFmtId="165" formatCode="#,##0\ &quot;Stück&quot;"/>
    <numFmt numFmtId="166" formatCode="#,##0\ &quot;Stunden&quot;"/>
    <numFmt numFmtId="167" formatCode="#,##0\ &quot;Watt&quot;"/>
    <numFmt numFmtId="168" formatCode="#,##0.000\ &quot;kWh&quot;"/>
    <numFmt numFmtId="169" formatCode="#,##0.000\ &quot;€&quot;"/>
    <numFmt numFmtId="170" formatCode="#,##0.0000000\ &quot;€&quot;"/>
    <numFmt numFmtId="171" formatCode="#,##0.000000\ &quot;€&quot;"/>
    <numFmt numFmtId="172" formatCode="#,##0.00\ &quot;ct/kWh&quot;"/>
    <numFmt numFmtId="173" formatCode="#,##0\ &quot;Tage&quot;"/>
    <numFmt numFmtId="182" formatCode="#,##0\ &quot;Zyklen&quot;"/>
    <numFmt numFmtId="183" formatCode="#,##&quot;=&quot;\ 0.0\ &quot;Jahre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/>
    </xf>
    <xf numFmtId="0" fontId="1" fillId="0" borderId="0" xfId="0" applyFont="1"/>
    <xf numFmtId="164" fontId="0" fillId="4" borderId="1" xfId="0" applyNumberFormat="1" applyFill="1" applyBorder="1" applyAlignment="1">
      <alignment horizontal="center"/>
    </xf>
    <xf numFmtId="164" fontId="0" fillId="5" borderId="1" xfId="0" applyNumberFormat="1" applyFill="1" applyBorder="1" applyAlignment="1">
      <alignment horizontal="center"/>
    </xf>
    <xf numFmtId="165" fontId="0" fillId="4" borderId="1" xfId="0" applyNumberFormat="1" applyFill="1" applyBorder="1" applyAlignment="1">
      <alignment horizontal="center"/>
    </xf>
    <xf numFmtId="0" fontId="0" fillId="6" borderId="1" xfId="0" applyFill="1" applyBorder="1"/>
    <xf numFmtId="9" fontId="0" fillId="7" borderId="1" xfId="0" applyNumberFormat="1" applyFill="1" applyBorder="1" applyAlignment="1">
      <alignment horizontal="center"/>
    </xf>
    <xf numFmtId="165" fontId="0" fillId="5" borderId="1" xfId="0" applyNumberFormat="1" applyFill="1" applyBorder="1" applyAlignment="1">
      <alignment horizontal="center"/>
    </xf>
    <xf numFmtId="164" fontId="0" fillId="5" borderId="1" xfId="0" applyNumberFormat="1" applyFill="1" applyBorder="1" applyAlignment="1">
      <alignment horizontal="left"/>
    </xf>
    <xf numFmtId="164" fontId="0" fillId="4" borderId="1" xfId="0" applyNumberFormat="1" applyFill="1" applyBorder="1" applyAlignment="1">
      <alignment horizontal="left"/>
    </xf>
    <xf numFmtId="164" fontId="0" fillId="2" borderId="1" xfId="0" applyNumberFormat="1" applyFill="1" applyBorder="1" applyAlignment="1">
      <alignment horizontal="center"/>
    </xf>
    <xf numFmtId="166" fontId="0" fillId="4" borderId="1" xfId="0" applyNumberFormat="1" applyFill="1" applyBorder="1" applyAlignment="1">
      <alignment horizontal="center"/>
    </xf>
    <xf numFmtId="0" fontId="0" fillId="2" borderId="1" xfId="0" applyFill="1" applyBorder="1"/>
    <xf numFmtId="167" fontId="0" fillId="4" borderId="1" xfId="0" applyNumberFormat="1" applyFill="1" applyBorder="1"/>
    <xf numFmtId="166" fontId="0" fillId="4" borderId="1" xfId="0" applyNumberFormat="1" applyFill="1" applyBorder="1"/>
    <xf numFmtId="168" fontId="0" fillId="5" borderId="1" xfId="0" applyNumberFormat="1" applyFill="1" applyBorder="1"/>
    <xf numFmtId="169" fontId="0" fillId="5" borderId="1" xfId="0" applyNumberFormat="1" applyFill="1" applyBorder="1"/>
    <xf numFmtId="169" fontId="0" fillId="4" borderId="1" xfId="0" applyNumberFormat="1" applyFill="1" applyBorder="1" applyAlignment="1">
      <alignment horizontal="center"/>
    </xf>
    <xf numFmtId="166" fontId="0" fillId="5" borderId="1" xfId="0" applyNumberFormat="1" applyFill="1" applyBorder="1" applyAlignment="1">
      <alignment horizontal="center"/>
    </xf>
    <xf numFmtId="170" fontId="0" fillId="5" borderId="1" xfId="0" applyNumberFormat="1" applyFill="1" applyBorder="1" applyAlignment="1">
      <alignment horizontal="left"/>
    </xf>
    <xf numFmtId="170" fontId="0" fillId="5" borderId="1" xfId="0" applyNumberFormat="1" applyFill="1" applyBorder="1"/>
    <xf numFmtId="171" fontId="0" fillId="2" borderId="1" xfId="0" applyNumberFormat="1" applyFill="1" applyBorder="1" applyAlignment="1">
      <alignment horizontal="center"/>
    </xf>
    <xf numFmtId="170" fontId="0" fillId="5" borderId="1" xfId="0" applyNumberFormat="1" applyFill="1" applyBorder="1" applyAlignment="1">
      <alignment horizontal="center"/>
    </xf>
    <xf numFmtId="0" fontId="0" fillId="6" borderId="2" xfId="0" applyFill="1" applyBorder="1"/>
    <xf numFmtId="0" fontId="0" fillId="6" borderId="3" xfId="0" applyFill="1" applyBorder="1"/>
    <xf numFmtId="0" fontId="0" fillId="8" borderId="2" xfId="0" applyFill="1" applyBorder="1"/>
    <xf numFmtId="0" fontId="0" fillId="8" borderId="3" xfId="0" applyFill="1" applyBorder="1"/>
    <xf numFmtId="165" fontId="1" fillId="5" borderId="1" xfId="0" applyNumberFormat="1" applyFont="1" applyFill="1" applyBorder="1" applyAlignment="1">
      <alignment horizontal="center"/>
    </xf>
    <xf numFmtId="166" fontId="1" fillId="5" borderId="1" xfId="0" applyNumberFormat="1" applyFont="1" applyFill="1" applyBorder="1" applyAlignment="1">
      <alignment horizontal="center"/>
    </xf>
    <xf numFmtId="170" fontId="0" fillId="9" borderId="1" xfId="0" applyNumberFormat="1" applyFill="1" applyBorder="1" applyAlignment="1">
      <alignment horizontal="left"/>
    </xf>
    <xf numFmtId="172" fontId="0" fillId="4" borderId="1" xfId="0" applyNumberFormat="1" applyFill="1" applyBorder="1"/>
    <xf numFmtId="0" fontId="1" fillId="3" borderId="1" xfId="0" applyFont="1" applyFill="1" applyBorder="1"/>
    <xf numFmtId="3" fontId="0" fillId="10" borderId="1" xfId="0" applyNumberFormat="1" applyFill="1" applyBorder="1" applyAlignment="1">
      <alignment horizontal="center"/>
    </xf>
    <xf numFmtId="173" fontId="1" fillId="5" borderId="1" xfId="0" applyNumberFormat="1" applyFont="1" applyFill="1" applyBorder="1" applyAlignment="1">
      <alignment horizontal="center"/>
    </xf>
    <xf numFmtId="166" fontId="0" fillId="4" borderId="1" xfId="0" applyNumberFormat="1" applyFont="1" applyFill="1" applyBorder="1" applyAlignment="1">
      <alignment horizontal="center"/>
    </xf>
    <xf numFmtId="164" fontId="0" fillId="9" borderId="1" xfId="0" applyNumberFormat="1" applyFill="1" applyBorder="1" applyAlignment="1">
      <alignment horizontal="center"/>
    </xf>
    <xf numFmtId="164" fontId="0" fillId="0" borderId="0" xfId="0" applyNumberFormat="1"/>
    <xf numFmtId="0" fontId="0" fillId="9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164" fontId="1" fillId="5" borderId="1" xfId="0" applyNumberFormat="1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0" fillId="12" borderId="1" xfId="0" applyFill="1" applyBorder="1" applyAlignment="1">
      <alignment horizontal="right"/>
    </xf>
    <xf numFmtId="9" fontId="0" fillId="4" borderId="1" xfId="0" applyNumberFormat="1" applyFill="1" applyBorder="1" applyAlignment="1">
      <alignment horizontal="center"/>
    </xf>
    <xf numFmtId="0" fontId="1" fillId="0" borderId="0" xfId="0" applyFont="1" applyAlignment="1">
      <alignment horizontal="right"/>
    </xf>
    <xf numFmtId="182" fontId="0" fillId="4" borderId="1" xfId="0" applyNumberFormat="1" applyFill="1" applyBorder="1" applyAlignment="1">
      <alignment horizontal="center"/>
    </xf>
    <xf numFmtId="183" fontId="1" fillId="5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3" fontId="0" fillId="0" borderId="0" xfId="0" applyNumberFormat="1" applyAlignment="1">
      <alignment horizontal="center"/>
    </xf>
    <xf numFmtId="3" fontId="0" fillId="9" borderId="1" xfId="0" applyNumberFormat="1" applyFill="1" applyBorder="1" applyAlignment="1">
      <alignment horizontal="center"/>
    </xf>
    <xf numFmtId="0" fontId="0" fillId="13" borderId="0" xfId="0" applyFill="1"/>
    <xf numFmtId="164" fontId="0" fillId="13" borderId="0" xfId="0" applyNumberFormat="1" applyFill="1"/>
    <xf numFmtId="0" fontId="0" fillId="13" borderId="0" xfId="0" applyFill="1" applyAlignment="1">
      <alignment horizontal="right"/>
    </xf>
    <xf numFmtId="164" fontId="0" fillId="13" borderId="4" xfId="0" applyNumberFormat="1" applyFill="1" applyBorder="1"/>
    <xf numFmtId="164" fontId="1" fillId="13" borderId="5" xfId="0" applyNumberFormat="1" applyFont="1" applyFill="1" applyBorder="1"/>
    <xf numFmtId="0" fontId="1" fillId="13" borderId="2" xfId="0" applyFont="1" applyFill="1" applyBorder="1"/>
    <xf numFmtId="0" fontId="0" fillId="13" borderId="3" xfId="0" applyFill="1" applyBorder="1"/>
    <xf numFmtId="0" fontId="4" fillId="5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Standard" xfId="0" builtinId="0"/>
  </cellStyles>
  <dxfs count="4">
    <dxf>
      <font>
        <color rgb="FFFFFF00"/>
      </font>
      <fill>
        <patternFill>
          <bgColor rgb="FFFF0000"/>
        </patternFill>
      </fill>
    </dxf>
    <dxf>
      <font>
        <color auto="1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DE"/>
              <a:t>Break-even-point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'Break-even-point'!$E$8</c:f>
              <c:strCache>
                <c:ptCount val="1"/>
                <c:pt idx="0">
                  <c:v>Fixkosten Kf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'Break-even-point'!$C$9:$C$19</c:f>
              <c:numCache>
                <c:formatCode>#,##0</c:formatCode>
                <c:ptCount val="11"/>
                <c:pt idx="0">
                  <c:v>0</c:v>
                </c:pt>
                <c:pt idx="1">
                  <c:v>20000</c:v>
                </c:pt>
                <c:pt idx="2">
                  <c:v>40000</c:v>
                </c:pt>
                <c:pt idx="3">
                  <c:v>60000</c:v>
                </c:pt>
                <c:pt idx="4">
                  <c:v>80000</c:v>
                </c:pt>
                <c:pt idx="5">
                  <c:v>100000</c:v>
                </c:pt>
                <c:pt idx="6">
                  <c:v>120000</c:v>
                </c:pt>
                <c:pt idx="7">
                  <c:v>140000</c:v>
                </c:pt>
                <c:pt idx="8">
                  <c:v>160000</c:v>
                </c:pt>
                <c:pt idx="9">
                  <c:v>180000</c:v>
                </c:pt>
                <c:pt idx="10">
                  <c:v>200000</c:v>
                </c:pt>
              </c:numCache>
            </c:numRef>
          </c:cat>
          <c:val>
            <c:numRef>
              <c:f>'Break-even-point'!$E$9:$E$19</c:f>
              <c:numCache>
                <c:formatCode>#,##0.00\ "€"</c:formatCode>
                <c:ptCount val="11"/>
                <c:pt idx="0">
                  <c:v>4100000</c:v>
                </c:pt>
                <c:pt idx="1">
                  <c:v>4100000</c:v>
                </c:pt>
                <c:pt idx="2">
                  <c:v>4100000</c:v>
                </c:pt>
                <c:pt idx="3">
                  <c:v>4100000</c:v>
                </c:pt>
                <c:pt idx="4">
                  <c:v>4100000</c:v>
                </c:pt>
                <c:pt idx="5">
                  <c:v>4100000</c:v>
                </c:pt>
                <c:pt idx="6">
                  <c:v>4100000</c:v>
                </c:pt>
                <c:pt idx="7">
                  <c:v>4100000</c:v>
                </c:pt>
                <c:pt idx="8">
                  <c:v>4100000</c:v>
                </c:pt>
                <c:pt idx="9">
                  <c:v>4100000</c:v>
                </c:pt>
                <c:pt idx="10">
                  <c:v>4100000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B93-405A-B659-ED066ECD6433}"/>
            </c:ext>
          </c:extLst>
        </c:ser>
        <c:ser>
          <c:idx val="1"/>
          <c:order val="1"/>
          <c:tx>
            <c:strRef>
              <c:f>'Break-even-point'!$G$8</c:f>
              <c:strCache>
                <c:ptCount val="1"/>
                <c:pt idx="0">
                  <c:v>Ges.Kost. K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'Break-even-point'!$C$9:$C$19</c:f>
              <c:numCache>
                <c:formatCode>#,##0</c:formatCode>
                <c:ptCount val="11"/>
                <c:pt idx="0">
                  <c:v>0</c:v>
                </c:pt>
                <c:pt idx="1">
                  <c:v>20000</c:v>
                </c:pt>
                <c:pt idx="2">
                  <c:v>40000</c:v>
                </c:pt>
                <c:pt idx="3">
                  <c:v>60000</c:v>
                </c:pt>
                <c:pt idx="4">
                  <c:v>80000</c:v>
                </c:pt>
                <c:pt idx="5">
                  <c:v>100000</c:v>
                </c:pt>
                <c:pt idx="6">
                  <c:v>120000</c:v>
                </c:pt>
                <c:pt idx="7">
                  <c:v>140000</c:v>
                </c:pt>
                <c:pt idx="8">
                  <c:v>160000</c:v>
                </c:pt>
                <c:pt idx="9">
                  <c:v>180000</c:v>
                </c:pt>
                <c:pt idx="10">
                  <c:v>200000</c:v>
                </c:pt>
              </c:numCache>
            </c:numRef>
          </c:cat>
          <c:val>
            <c:numRef>
              <c:f>'Break-even-point'!$G$9:$G$19</c:f>
              <c:numCache>
                <c:formatCode>#,##0.00\ "€"</c:formatCode>
                <c:ptCount val="11"/>
                <c:pt idx="0">
                  <c:v>4100000</c:v>
                </c:pt>
                <c:pt idx="1">
                  <c:v>4660000</c:v>
                </c:pt>
                <c:pt idx="2">
                  <c:v>5220000</c:v>
                </c:pt>
                <c:pt idx="3">
                  <c:v>5780000</c:v>
                </c:pt>
                <c:pt idx="4">
                  <c:v>6340000</c:v>
                </c:pt>
                <c:pt idx="5">
                  <c:v>6900000</c:v>
                </c:pt>
                <c:pt idx="6">
                  <c:v>7460000</c:v>
                </c:pt>
                <c:pt idx="7">
                  <c:v>8020000</c:v>
                </c:pt>
                <c:pt idx="8">
                  <c:v>8580000</c:v>
                </c:pt>
                <c:pt idx="9">
                  <c:v>9140000</c:v>
                </c:pt>
                <c:pt idx="10">
                  <c:v>9700000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B93-405A-B659-ED066ECD6433}"/>
            </c:ext>
          </c:extLst>
        </c:ser>
        <c:ser>
          <c:idx val="2"/>
          <c:order val="2"/>
          <c:tx>
            <c:strRef>
              <c:f>'Break-even-point'!$J$8</c:f>
              <c:strCache>
                <c:ptCount val="1"/>
                <c:pt idx="0">
                  <c:v>Ges. Umsatz-Erlös UE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'Break-even-point'!$C$9:$C$19</c:f>
              <c:numCache>
                <c:formatCode>#,##0</c:formatCode>
                <c:ptCount val="11"/>
                <c:pt idx="0">
                  <c:v>0</c:v>
                </c:pt>
                <c:pt idx="1">
                  <c:v>20000</c:v>
                </c:pt>
                <c:pt idx="2">
                  <c:v>40000</c:v>
                </c:pt>
                <c:pt idx="3">
                  <c:v>60000</c:v>
                </c:pt>
                <c:pt idx="4">
                  <c:v>80000</c:v>
                </c:pt>
                <c:pt idx="5">
                  <c:v>100000</c:v>
                </c:pt>
                <c:pt idx="6">
                  <c:v>120000</c:v>
                </c:pt>
                <c:pt idx="7">
                  <c:v>140000</c:v>
                </c:pt>
                <c:pt idx="8">
                  <c:v>160000</c:v>
                </c:pt>
                <c:pt idx="9">
                  <c:v>180000</c:v>
                </c:pt>
                <c:pt idx="10">
                  <c:v>200000</c:v>
                </c:pt>
              </c:numCache>
            </c:numRef>
          </c:cat>
          <c:val>
            <c:numRef>
              <c:f>'Break-even-point'!$J$9:$J$19</c:f>
              <c:numCache>
                <c:formatCode>#,##0.00\ "€"</c:formatCode>
                <c:ptCount val="11"/>
                <c:pt idx="0">
                  <c:v>0</c:v>
                </c:pt>
                <c:pt idx="1">
                  <c:v>1600000</c:v>
                </c:pt>
                <c:pt idx="2">
                  <c:v>3200000</c:v>
                </c:pt>
                <c:pt idx="3">
                  <c:v>4800000</c:v>
                </c:pt>
                <c:pt idx="4">
                  <c:v>6400000</c:v>
                </c:pt>
                <c:pt idx="5">
                  <c:v>8000000</c:v>
                </c:pt>
                <c:pt idx="6">
                  <c:v>9600000</c:v>
                </c:pt>
                <c:pt idx="7">
                  <c:v>11200000</c:v>
                </c:pt>
                <c:pt idx="8">
                  <c:v>12800000</c:v>
                </c:pt>
                <c:pt idx="9">
                  <c:v>14400000</c:v>
                </c:pt>
                <c:pt idx="10">
                  <c:v>16000000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B93-405A-B659-ED066ECD64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810176"/>
        <c:axId val="235824256"/>
      </c:lineChart>
      <c:catAx>
        <c:axId val="2358101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35824256"/>
        <c:crosses val="autoZero"/>
        <c:auto val="1"/>
        <c:lblAlgn val="ctr"/>
        <c:lblOffset val="100"/>
        <c:noMultiLvlLbl val="0"/>
      </c:catAx>
      <c:valAx>
        <c:axId val="235824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.00\ &quot;€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35810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DE"/>
              <a:t>Break-even-point LED/Glühbirne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'PEP LED'!$E$8</c:f>
              <c:strCache>
                <c:ptCount val="1"/>
                <c:pt idx="0">
                  <c:v>Fixkosten Kf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'PEP LED'!$C$9:$C$19</c:f>
              <c:numCache>
                <c:formatCode>#,##0</c:formatCode>
                <c:ptCount val="11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</c:numCache>
            </c:numRef>
          </c:cat>
          <c:val>
            <c:numRef>
              <c:f>'PEP LED'!$E$9:$E$19</c:f>
              <c:numCache>
                <c:formatCode>#,##0.000000\ "€"</c:formatCode>
                <c:ptCount val="11"/>
                <c:pt idx="0">
                  <c:v>6.38</c:v>
                </c:pt>
                <c:pt idx="1">
                  <c:v>6.38</c:v>
                </c:pt>
                <c:pt idx="2">
                  <c:v>6.38</c:v>
                </c:pt>
                <c:pt idx="3">
                  <c:v>6.38</c:v>
                </c:pt>
                <c:pt idx="4">
                  <c:v>6.38</c:v>
                </c:pt>
                <c:pt idx="5">
                  <c:v>6.38</c:v>
                </c:pt>
                <c:pt idx="6">
                  <c:v>6.38</c:v>
                </c:pt>
                <c:pt idx="7">
                  <c:v>6.38</c:v>
                </c:pt>
                <c:pt idx="8">
                  <c:v>6.38</c:v>
                </c:pt>
                <c:pt idx="9">
                  <c:v>6.38</c:v>
                </c:pt>
                <c:pt idx="10">
                  <c:v>6.38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B5E-4B93-96D0-6AC785917EFD}"/>
            </c:ext>
          </c:extLst>
        </c:ser>
        <c:ser>
          <c:idx val="1"/>
          <c:order val="1"/>
          <c:tx>
            <c:strRef>
              <c:f>'PEP LED'!$G$8</c:f>
              <c:strCache>
                <c:ptCount val="1"/>
                <c:pt idx="0">
                  <c:v>Ges.Kost. K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'PEP LED'!$C$9:$C$19</c:f>
              <c:numCache>
                <c:formatCode>#,##0</c:formatCode>
                <c:ptCount val="11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</c:numCache>
            </c:numRef>
          </c:cat>
          <c:val>
            <c:numRef>
              <c:f>'PEP LED'!$G$9:$G$19</c:f>
              <c:numCache>
                <c:formatCode>#,##0.00\ "€"</c:formatCode>
                <c:ptCount val="11"/>
                <c:pt idx="0">
                  <c:v>6.38</c:v>
                </c:pt>
                <c:pt idx="1">
                  <c:v>11.258000000000001</c:v>
                </c:pt>
                <c:pt idx="2">
                  <c:v>16.136000000000003</c:v>
                </c:pt>
                <c:pt idx="3">
                  <c:v>21.014000000000003</c:v>
                </c:pt>
                <c:pt idx="4">
                  <c:v>25.892000000000003</c:v>
                </c:pt>
                <c:pt idx="5">
                  <c:v>30.770000000000003</c:v>
                </c:pt>
                <c:pt idx="6">
                  <c:v>35.64800000000001</c:v>
                </c:pt>
                <c:pt idx="7">
                  <c:v>40.52600000000001</c:v>
                </c:pt>
                <c:pt idx="8">
                  <c:v>45.404000000000011</c:v>
                </c:pt>
                <c:pt idx="9">
                  <c:v>50.282000000000011</c:v>
                </c:pt>
                <c:pt idx="10">
                  <c:v>55.160000000000011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B5E-4B93-96D0-6AC785917EFD}"/>
            </c:ext>
          </c:extLst>
        </c:ser>
        <c:ser>
          <c:idx val="2"/>
          <c:order val="2"/>
          <c:tx>
            <c:strRef>
              <c:f>'PEP LED'!$J$8</c:f>
              <c:strCache>
                <c:ptCount val="1"/>
                <c:pt idx="0">
                  <c:v>Ges. Umsatz-Erlös UE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'PEP LED'!$C$9:$C$19</c:f>
              <c:numCache>
                <c:formatCode>#,##0</c:formatCode>
                <c:ptCount val="11"/>
                <c:pt idx="0">
                  <c:v>0</c:v>
                </c:pt>
                <c:pt idx="1">
                  <c:v>100</c:v>
                </c:pt>
                <c:pt idx="2">
                  <c:v>200</c:v>
                </c:pt>
                <c:pt idx="3">
                  <c:v>300</c:v>
                </c:pt>
                <c:pt idx="4">
                  <c:v>400</c:v>
                </c:pt>
                <c:pt idx="5">
                  <c:v>500</c:v>
                </c:pt>
                <c:pt idx="6">
                  <c:v>600</c:v>
                </c:pt>
                <c:pt idx="7">
                  <c:v>700</c:v>
                </c:pt>
                <c:pt idx="8">
                  <c:v>800</c:v>
                </c:pt>
                <c:pt idx="9">
                  <c:v>900</c:v>
                </c:pt>
                <c:pt idx="10">
                  <c:v>1000</c:v>
                </c:pt>
              </c:numCache>
            </c:numRef>
          </c:cat>
          <c:val>
            <c:numRef>
              <c:f>'PEP LED'!$J$9:$J$19</c:f>
              <c:numCache>
                <c:formatCode>#,##0.00\ "€"</c:formatCode>
                <c:ptCount val="11"/>
                <c:pt idx="0">
                  <c:v>0</c:v>
                </c:pt>
                <c:pt idx="1">
                  <c:v>6.2601000000000004</c:v>
                </c:pt>
                <c:pt idx="2">
                  <c:v>12.520200000000001</c:v>
                </c:pt>
                <c:pt idx="3">
                  <c:v>18.7803</c:v>
                </c:pt>
                <c:pt idx="4">
                  <c:v>25.040400000000002</c:v>
                </c:pt>
                <c:pt idx="5">
                  <c:v>31.300500000000003</c:v>
                </c:pt>
                <c:pt idx="6">
                  <c:v>37.560600000000001</c:v>
                </c:pt>
                <c:pt idx="7">
                  <c:v>43.820700000000002</c:v>
                </c:pt>
                <c:pt idx="8">
                  <c:v>50.080800000000004</c:v>
                </c:pt>
                <c:pt idx="9">
                  <c:v>56.340900000000005</c:v>
                </c:pt>
                <c:pt idx="10">
                  <c:v>62.601000000000006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B5E-4B93-96D0-6AC785917E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275584"/>
        <c:axId val="236277120"/>
      </c:lineChart>
      <c:catAx>
        <c:axId val="236275584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36277120"/>
        <c:crosses val="autoZero"/>
        <c:auto val="1"/>
        <c:lblAlgn val="ctr"/>
        <c:lblOffset val="100"/>
        <c:tickLblSkip val="1"/>
        <c:noMultiLvlLbl val="0"/>
      </c:catAx>
      <c:valAx>
        <c:axId val="236277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.000000\ &quot;€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36275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DE"/>
              <a:t>Break-even-point LED/Leuchstoffröhre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'PEP Leuchtstofflampe V1'!$E$8</c:f>
              <c:strCache>
                <c:ptCount val="1"/>
                <c:pt idx="0">
                  <c:v>Fixkosten Kf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'PEP Leuchtstofflampe V1'!$C$9:$C$19</c:f>
              <c:numCache>
                <c:formatCode>#,##0</c:formatCode>
                <c:ptCount val="11"/>
                <c:pt idx="0">
                  <c:v>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  <c:pt idx="4">
                  <c:v>4000</c:v>
                </c:pt>
                <c:pt idx="5">
                  <c:v>5000</c:v>
                </c:pt>
                <c:pt idx="6">
                  <c:v>6000</c:v>
                </c:pt>
                <c:pt idx="7">
                  <c:v>7000</c:v>
                </c:pt>
                <c:pt idx="8">
                  <c:v>8000</c:v>
                </c:pt>
                <c:pt idx="9">
                  <c:v>9000</c:v>
                </c:pt>
                <c:pt idx="10">
                  <c:v>10000</c:v>
                </c:pt>
              </c:numCache>
            </c:numRef>
          </c:cat>
          <c:val>
            <c:numRef>
              <c:f>'PEP Leuchtstofflampe V1'!$E$9:$E$19</c:f>
              <c:numCache>
                <c:formatCode>#,##0.000000\ "€"</c:formatCode>
                <c:ptCount val="11"/>
                <c:pt idx="0">
                  <c:v>4298.5655999999999</c:v>
                </c:pt>
                <c:pt idx="1">
                  <c:v>4298.5655999999999</c:v>
                </c:pt>
                <c:pt idx="2">
                  <c:v>4298.5655999999999</c:v>
                </c:pt>
                <c:pt idx="3">
                  <c:v>4298.5655999999999</c:v>
                </c:pt>
                <c:pt idx="4">
                  <c:v>4298.5655999999999</c:v>
                </c:pt>
                <c:pt idx="5">
                  <c:v>4298.5655999999999</c:v>
                </c:pt>
                <c:pt idx="6">
                  <c:v>4298.5655999999999</c:v>
                </c:pt>
                <c:pt idx="7">
                  <c:v>4298.5655999999999</c:v>
                </c:pt>
                <c:pt idx="8">
                  <c:v>4298.5655999999999</c:v>
                </c:pt>
                <c:pt idx="9">
                  <c:v>4298.5655999999999</c:v>
                </c:pt>
                <c:pt idx="10">
                  <c:v>4298.5655999999999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1AE-480E-98F7-4B26DDA4D31D}"/>
            </c:ext>
          </c:extLst>
        </c:ser>
        <c:ser>
          <c:idx val="1"/>
          <c:order val="1"/>
          <c:tx>
            <c:strRef>
              <c:f>'PEP Leuchtstofflampe V1'!$G$8</c:f>
              <c:strCache>
                <c:ptCount val="1"/>
                <c:pt idx="0">
                  <c:v>Ges.Kost. K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'PEP Leuchtstofflampe V1'!$C$9:$C$19</c:f>
              <c:numCache>
                <c:formatCode>#,##0</c:formatCode>
                <c:ptCount val="11"/>
                <c:pt idx="0">
                  <c:v>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  <c:pt idx="4">
                  <c:v>4000</c:v>
                </c:pt>
                <c:pt idx="5">
                  <c:v>5000</c:v>
                </c:pt>
                <c:pt idx="6">
                  <c:v>6000</c:v>
                </c:pt>
                <c:pt idx="7">
                  <c:v>7000</c:v>
                </c:pt>
                <c:pt idx="8">
                  <c:v>8000</c:v>
                </c:pt>
                <c:pt idx="9">
                  <c:v>9000</c:v>
                </c:pt>
                <c:pt idx="10">
                  <c:v>10000</c:v>
                </c:pt>
              </c:numCache>
            </c:numRef>
          </c:cat>
          <c:val>
            <c:numRef>
              <c:f>'PEP Leuchtstofflampe V1'!$G$9:$G$19</c:f>
              <c:numCache>
                <c:formatCode>#,##0.00\ "€"</c:formatCode>
                <c:ptCount val="11"/>
                <c:pt idx="0">
                  <c:v>4298.5655999999999</c:v>
                </c:pt>
                <c:pt idx="1">
                  <c:v>4776.8805999999995</c:v>
                </c:pt>
                <c:pt idx="2">
                  <c:v>5255.1956</c:v>
                </c:pt>
                <c:pt idx="3">
                  <c:v>5733.5105999999996</c:v>
                </c:pt>
                <c:pt idx="4">
                  <c:v>6211.8256000000001</c:v>
                </c:pt>
                <c:pt idx="5">
                  <c:v>6690.1405999999997</c:v>
                </c:pt>
                <c:pt idx="6">
                  <c:v>7168.4555999999993</c:v>
                </c:pt>
                <c:pt idx="7">
                  <c:v>7646.7705999999998</c:v>
                </c:pt>
                <c:pt idx="8">
                  <c:v>8125.0856000000003</c:v>
                </c:pt>
                <c:pt idx="9">
                  <c:v>8603.4006000000008</c:v>
                </c:pt>
                <c:pt idx="10">
                  <c:v>9081.7155999999995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1AE-480E-98F7-4B26DDA4D31D}"/>
            </c:ext>
          </c:extLst>
        </c:ser>
        <c:ser>
          <c:idx val="2"/>
          <c:order val="2"/>
          <c:tx>
            <c:strRef>
              <c:f>'PEP Leuchtstofflampe V1'!$J$8</c:f>
              <c:strCache>
                <c:ptCount val="1"/>
                <c:pt idx="0">
                  <c:v>Ges. Umsatz-Erlös UE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'PEP Leuchtstofflampe V1'!$C$9:$C$19</c:f>
              <c:numCache>
                <c:formatCode>#,##0</c:formatCode>
                <c:ptCount val="11"/>
                <c:pt idx="0">
                  <c:v>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  <c:pt idx="4">
                  <c:v>4000</c:v>
                </c:pt>
                <c:pt idx="5">
                  <c:v>5000</c:v>
                </c:pt>
                <c:pt idx="6">
                  <c:v>6000</c:v>
                </c:pt>
                <c:pt idx="7">
                  <c:v>7000</c:v>
                </c:pt>
                <c:pt idx="8">
                  <c:v>8000</c:v>
                </c:pt>
                <c:pt idx="9">
                  <c:v>9000</c:v>
                </c:pt>
                <c:pt idx="10">
                  <c:v>10000</c:v>
                </c:pt>
              </c:numCache>
            </c:numRef>
          </c:cat>
          <c:val>
            <c:numRef>
              <c:f>'PEP Leuchtstofflampe V1'!$J$9:$J$19</c:f>
              <c:numCache>
                <c:formatCode>#,##0.00\ "€"</c:formatCode>
                <c:ptCount val="11"/>
                <c:pt idx="0">
                  <c:v>0</c:v>
                </c:pt>
                <c:pt idx="1">
                  <c:v>820.99450000000002</c:v>
                </c:pt>
                <c:pt idx="2">
                  <c:v>1641.989</c:v>
                </c:pt>
                <c:pt idx="3">
                  <c:v>2462.9834999999998</c:v>
                </c:pt>
                <c:pt idx="4">
                  <c:v>3283.9780000000001</c:v>
                </c:pt>
                <c:pt idx="5">
                  <c:v>4104.9724999999999</c:v>
                </c:pt>
                <c:pt idx="6">
                  <c:v>4925.9669999999996</c:v>
                </c:pt>
                <c:pt idx="7">
                  <c:v>5746.9614999999994</c:v>
                </c:pt>
                <c:pt idx="8">
                  <c:v>6567.9560000000001</c:v>
                </c:pt>
                <c:pt idx="9">
                  <c:v>7388.9504999999999</c:v>
                </c:pt>
                <c:pt idx="10">
                  <c:v>8209.9449999999997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1AE-480E-98F7-4B26DDA4D3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833408"/>
        <c:axId val="236843392"/>
      </c:lineChart>
      <c:catAx>
        <c:axId val="236833408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36843392"/>
        <c:crosses val="autoZero"/>
        <c:auto val="1"/>
        <c:lblAlgn val="ctr"/>
        <c:lblOffset val="100"/>
        <c:tickLblSkip val="1"/>
        <c:noMultiLvlLbl val="0"/>
      </c:catAx>
      <c:valAx>
        <c:axId val="236843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.000000\ &quot;€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36833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723899</xdr:colOff>
      <xdr:row>20</xdr:row>
      <xdr:rowOff>95249</xdr:rowOff>
    </xdr:from>
    <xdr:to>
      <xdr:col>9</xdr:col>
      <xdr:colOff>28574</xdr:colOff>
      <xdr:row>36</xdr:row>
      <xdr:rowOff>161924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723899</xdr:colOff>
      <xdr:row>20</xdr:row>
      <xdr:rowOff>95249</xdr:rowOff>
    </xdr:from>
    <xdr:to>
      <xdr:col>9</xdr:col>
      <xdr:colOff>28574</xdr:colOff>
      <xdr:row>36</xdr:row>
      <xdr:rowOff>161924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723899</xdr:colOff>
      <xdr:row>20</xdr:row>
      <xdr:rowOff>95249</xdr:rowOff>
    </xdr:from>
    <xdr:to>
      <xdr:col>9</xdr:col>
      <xdr:colOff>28574</xdr:colOff>
      <xdr:row>36</xdr:row>
      <xdr:rowOff>161924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M19"/>
  <sheetViews>
    <sheetView workbookViewId="0">
      <selection activeCell="C23" sqref="C23"/>
    </sheetView>
  </sheetViews>
  <sheetFormatPr baseColWidth="10" defaultRowHeight="15" x14ac:dyDescent="0.25"/>
  <cols>
    <col min="1" max="1" width="2.7109375" customWidth="1"/>
    <col min="2" max="3" width="15.5703125" customWidth="1"/>
    <col min="4" max="4" width="22.85546875" customWidth="1"/>
    <col min="5" max="5" width="13.85546875" customWidth="1"/>
    <col min="6" max="6" width="17.85546875" customWidth="1"/>
    <col min="7" max="7" width="13.85546875" customWidth="1"/>
    <col min="8" max="8" width="14.7109375" customWidth="1"/>
    <col min="9" max="9" width="21.5703125" customWidth="1"/>
    <col min="10" max="10" width="20.42578125" customWidth="1"/>
    <col min="11" max="11" width="21" customWidth="1"/>
    <col min="13" max="13" width="19.140625" customWidth="1"/>
    <col min="260" max="260" width="20.28515625" customWidth="1"/>
    <col min="261" max="261" width="13.85546875" customWidth="1"/>
    <col min="262" max="262" width="17.85546875" customWidth="1"/>
    <col min="263" max="263" width="13.85546875" customWidth="1"/>
    <col min="265" max="265" width="21.5703125" customWidth="1"/>
    <col min="266" max="266" width="20.42578125" customWidth="1"/>
    <col min="267" max="267" width="21" customWidth="1"/>
    <col min="269" max="269" width="19.140625" customWidth="1"/>
    <col min="516" max="516" width="20.28515625" customWidth="1"/>
    <col min="517" max="517" width="13.85546875" customWidth="1"/>
    <col min="518" max="518" width="17.85546875" customWidth="1"/>
    <col min="519" max="519" width="13.85546875" customWidth="1"/>
    <col min="521" max="521" width="21.5703125" customWidth="1"/>
    <col min="522" max="522" width="20.42578125" customWidth="1"/>
    <col min="523" max="523" width="21" customWidth="1"/>
    <col min="525" max="525" width="19.140625" customWidth="1"/>
    <col min="772" max="772" width="20.28515625" customWidth="1"/>
    <col min="773" max="773" width="13.85546875" customWidth="1"/>
    <col min="774" max="774" width="17.85546875" customWidth="1"/>
    <col min="775" max="775" width="13.85546875" customWidth="1"/>
    <col min="777" max="777" width="21.5703125" customWidth="1"/>
    <col min="778" max="778" width="20.42578125" customWidth="1"/>
    <col min="779" max="779" width="21" customWidth="1"/>
    <col min="781" max="781" width="19.140625" customWidth="1"/>
    <col min="1028" max="1028" width="20.28515625" customWidth="1"/>
    <col min="1029" max="1029" width="13.85546875" customWidth="1"/>
    <col min="1030" max="1030" width="17.85546875" customWidth="1"/>
    <col min="1031" max="1031" width="13.85546875" customWidth="1"/>
    <col min="1033" max="1033" width="21.5703125" customWidth="1"/>
    <col min="1034" max="1034" width="20.42578125" customWidth="1"/>
    <col min="1035" max="1035" width="21" customWidth="1"/>
    <col min="1037" max="1037" width="19.140625" customWidth="1"/>
    <col min="1284" max="1284" width="20.28515625" customWidth="1"/>
    <col min="1285" max="1285" width="13.85546875" customWidth="1"/>
    <col min="1286" max="1286" width="17.85546875" customWidth="1"/>
    <col min="1287" max="1287" width="13.85546875" customWidth="1"/>
    <col min="1289" max="1289" width="21.5703125" customWidth="1"/>
    <col min="1290" max="1290" width="20.42578125" customWidth="1"/>
    <col min="1291" max="1291" width="21" customWidth="1"/>
    <col min="1293" max="1293" width="19.140625" customWidth="1"/>
    <col min="1540" max="1540" width="20.28515625" customWidth="1"/>
    <col min="1541" max="1541" width="13.85546875" customWidth="1"/>
    <col min="1542" max="1542" width="17.85546875" customWidth="1"/>
    <col min="1543" max="1543" width="13.85546875" customWidth="1"/>
    <col min="1545" max="1545" width="21.5703125" customWidth="1"/>
    <col min="1546" max="1546" width="20.42578125" customWidth="1"/>
    <col min="1547" max="1547" width="21" customWidth="1"/>
    <col min="1549" max="1549" width="19.140625" customWidth="1"/>
    <col min="1796" max="1796" width="20.28515625" customWidth="1"/>
    <col min="1797" max="1797" width="13.85546875" customWidth="1"/>
    <col min="1798" max="1798" width="17.85546875" customWidth="1"/>
    <col min="1799" max="1799" width="13.85546875" customWidth="1"/>
    <col min="1801" max="1801" width="21.5703125" customWidth="1"/>
    <col min="1802" max="1802" width="20.42578125" customWidth="1"/>
    <col min="1803" max="1803" width="21" customWidth="1"/>
    <col min="1805" max="1805" width="19.140625" customWidth="1"/>
    <col min="2052" max="2052" width="20.28515625" customWidth="1"/>
    <col min="2053" max="2053" width="13.85546875" customWidth="1"/>
    <col min="2054" max="2054" width="17.85546875" customWidth="1"/>
    <col min="2055" max="2055" width="13.85546875" customWidth="1"/>
    <col min="2057" max="2057" width="21.5703125" customWidth="1"/>
    <col min="2058" max="2058" width="20.42578125" customWidth="1"/>
    <col min="2059" max="2059" width="21" customWidth="1"/>
    <col min="2061" max="2061" width="19.140625" customWidth="1"/>
    <col min="2308" max="2308" width="20.28515625" customWidth="1"/>
    <col min="2309" max="2309" width="13.85546875" customWidth="1"/>
    <col min="2310" max="2310" width="17.85546875" customWidth="1"/>
    <col min="2311" max="2311" width="13.85546875" customWidth="1"/>
    <col min="2313" max="2313" width="21.5703125" customWidth="1"/>
    <col min="2314" max="2314" width="20.42578125" customWidth="1"/>
    <col min="2315" max="2315" width="21" customWidth="1"/>
    <col min="2317" max="2317" width="19.140625" customWidth="1"/>
    <col min="2564" max="2564" width="20.28515625" customWidth="1"/>
    <col min="2565" max="2565" width="13.85546875" customWidth="1"/>
    <col min="2566" max="2566" width="17.85546875" customWidth="1"/>
    <col min="2567" max="2567" width="13.85546875" customWidth="1"/>
    <col min="2569" max="2569" width="21.5703125" customWidth="1"/>
    <col min="2570" max="2570" width="20.42578125" customWidth="1"/>
    <col min="2571" max="2571" width="21" customWidth="1"/>
    <col min="2573" max="2573" width="19.140625" customWidth="1"/>
    <col min="2820" max="2820" width="20.28515625" customWidth="1"/>
    <col min="2821" max="2821" width="13.85546875" customWidth="1"/>
    <col min="2822" max="2822" width="17.85546875" customWidth="1"/>
    <col min="2823" max="2823" width="13.85546875" customWidth="1"/>
    <col min="2825" max="2825" width="21.5703125" customWidth="1"/>
    <col min="2826" max="2826" width="20.42578125" customWidth="1"/>
    <col min="2827" max="2827" width="21" customWidth="1"/>
    <col min="2829" max="2829" width="19.140625" customWidth="1"/>
    <col min="3076" max="3076" width="20.28515625" customWidth="1"/>
    <col min="3077" max="3077" width="13.85546875" customWidth="1"/>
    <col min="3078" max="3078" width="17.85546875" customWidth="1"/>
    <col min="3079" max="3079" width="13.85546875" customWidth="1"/>
    <col min="3081" max="3081" width="21.5703125" customWidth="1"/>
    <col min="3082" max="3082" width="20.42578125" customWidth="1"/>
    <col min="3083" max="3083" width="21" customWidth="1"/>
    <col min="3085" max="3085" width="19.140625" customWidth="1"/>
    <col min="3332" max="3332" width="20.28515625" customWidth="1"/>
    <col min="3333" max="3333" width="13.85546875" customWidth="1"/>
    <col min="3334" max="3334" width="17.85546875" customWidth="1"/>
    <col min="3335" max="3335" width="13.85546875" customWidth="1"/>
    <col min="3337" max="3337" width="21.5703125" customWidth="1"/>
    <col min="3338" max="3338" width="20.42578125" customWidth="1"/>
    <col min="3339" max="3339" width="21" customWidth="1"/>
    <col min="3341" max="3341" width="19.140625" customWidth="1"/>
    <col min="3588" max="3588" width="20.28515625" customWidth="1"/>
    <col min="3589" max="3589" width="13.85546875" customWidth="1"/>
    <col min="3590" max="3590" width="17.85546875" customWidth="1"/>
    <col min="3591" max="3591" width="13.85546875" customWidth="1"/>
    <col min="3593" max="3593" width="21.5703125" customWidth="1"/>
    <col min="3594" max="3594" width="20.42578125" customWidth="1"/>
    <col min="3595" max="3595" width="21" customWidth="1"/>
    <col min="3597" max="3597" width="19.140625" customWidth="1"/>
    <col min="3844" max="3844" width="20.28515625" customWidth="1"/>
    <col min="3845" max="3845" width="13.85546875" customWidth="1"/>
    <col min="3846" max="3846" width="17.85546875" customWidth="1"/>
    <col min="3847" max="3847" width="13.85546875" customWidth="1"/>
    <col min="3849" max="3849" width="21.5703125" customWidth="1"/>
    <col min="3850" max="3850" width="20.42578125" customWidth="1"/>
    <col min="3851" max="3851" width="21" customWidth="1"/>
    <col min="3853" max="3853" width="19.140625" customWidth="1"/>
    <col min="4100" max="4100" width="20.28515625" customWidth="1"/>
    <col min="4101" max="4101" width="13.85546875" customWidth="1"/>
    <col min="4102" max="4102" width="17.85546875" customWidth="1"/>
    <col min="4103" max="4103" width="13.85546875" customWidth="1"/>
    <col min="4105" max="4105" width="21.5703125" customWidth="1"/>
    <col min="4106" max="4106" width="20.42578125" customWidth="1"/>
    <col min="4107" max="4107" width="21" customWidth="1"/>
    <col min="4109" max="4109" width="19.140625" customWidth="1"/>
    <col min="4356" max="4356" width="20.28515625" customWidth="1"/>
    <col min="4357" max="4357" width="13.85546875" customWidth="1"/>
    <col min="4358" max="4358" width="17.85546875" customWidth="1"/>
    <col min="4359" max="4359" width="13.85546875" customWidth="1"/>
    <col min="4361" max="4361" width="21.5703125" customWidth="1"/>
    <col min="4362" max="4362" width="20.42578125" customWidth="1"/>
    <col min="4363" max="4363" width="21" customWidth="1"/>
    <col min="4365" max="4365" width="19.140625" customWidth="1"/>
    <col min="4612" max="4612" width="20.28515625" customWidth="1"/>
    <col min="4613" max="4613" width="13.85546875" customWidth="1"/>
    <col min="4614" max="4614" width="17.85546875" customWidth="1"/>
    <col min="4615" max="4615" width="13.85546875" customWidth="1"/>
    <col min="4617" max="4617" width="21.5703125" customWidth="1"/>
    <col min="4618" max="4618" width="20.42578125" customWidth="1"/>
    <col min="4619" max="4619" width="21" customWidth="1"/>
    <col min="4621" max="4621" width="19.140625" customWidth="1"/>
    <col min="4868" max="4868" width="20.28515625" customWidth="1"/>
    <col min="4869" max="4869" width="13.85546875" customWidth="1"/>
    <col min="4870" max="4870" width="17.85546875" customWidth="1"/>
    <col min="4871" max="4871" width="13.85546875" customWidth="1"/>
    <col min="4873" max="4873" width="21.5703125" customWidth="1"/>
    <col min="4874" max="4874" width="20.42578125" customWidth="1"/>
    <col min="4875" max="4875" width="21" customWidth="1"/>
    <col min="4877" max="4877" width="19.140625" customWidth="1"/>
    <col min="5124" max="5124" width="20.28515625" customWidth="1"/>
    <col min="5125" max="5125" width="13.85546875" customWidth="1"/>
    <col min="5126" max="5126" width="17.85546875" customWidth="1"/>
    <col min="5127" max="5127" width="13.85546875" customWidth="1"/>
    <col min="5129" max="5129" width="21.5703125" customWidth="1"/>
    <col min="5130" max="5130" width="20.42578125" customWidth="1"/>
    <col min="5131" max="5131" width="21" customWidth="1"/>
    <col min="5133" max="5133" width="19.140625" customWidth="1"/>
    <col min="5380" max="5380" width="20.28515625" customWidth="1"/>
    <col min="5381" max="5381" width="13.85546875" customWidth="1"/>
    <col min="5382" max="5382" width="17.85546875" customWidth="1"/>
    <col min="5383" max="5383" width="13.85546875" customWidth="1"/>
    <col min="5385" max="5385" width="21.5703125" customWidth="1"/>
    <col min="5386" max="5386" width="20.42578125" customWidth="1"/>
    <col min="5387" max="5387" width="21" customWidth="1"/>
    <col min="5389" max="5389" width="19.140625" customWidth="1"/>
    <col min="5636" max="5636" width="20.28515625" customWidth="1"/>
    <col min="5637" max="5637" width="13.85546875" customWidth="1"/>
    <col min="5638" max="5638" width="17.85546875" customWidth="1"/>
    <col min="5639" max="5639" width="13.85546875" customWidth="1"/>
    <col min="5641" max="5641" width="21.5703125" customWidth="1"/>
    <col min="5642" max="5642" width="20.42578125" customWidth="1"/>
    <col min="5643" max="5643" width="21" customWidth="1"/>
    <col min="5645" max="5645" width="19.140625" customWidth="1"/>
    <col min="5892" max="5892" width="20.28515625" customWidth="1"/>
    <col min="5893" max="5893" width="13.85546875" customWidth="1"/>
    <col min="5894" max="5894" width="17.85546875" customWidth="1"/>
    <col min="5895" max="5895" width="13.85546875" customWidth="1"/>
    <col min="5897" max="5897" width="21.5703125" customWidth="1"/>
    <col min="5898" max="5898" width="20.42578125" customWidth="1"/>
    <col min="5899" max="5899" width="21" customWidth="1"/>
    <col min="5901" max="5901" width="19.140625" customWidth="1"/>
    <col min="6148" max="6148" width="20.28515625" customWidth="1"/>
    <col min="6149" max="6149" width="13.85546875" customWidth="1"/>
    <col min="6150" max="6150" width="17.85546875" customWidth="1"/>
    <col min="6151" max="6151" width="13.85546875" customWidth="1"/>
    <col min="6153" max="6153" width="21.5703125" customWidth="1"/>
    <col min="6154" max="6154" width="20.42578125" customWidth="1"/>
    <col min="6155" max="6155" width="21" customWidth="1"/>
    <col min="6157" max="6157" width="19.140625" customWidth="1"/>
    <col min="6404" max="6404" width="20.28515625" customWidth="1"/>
    <col min="6405" max="6405" width="13.85546875" customWidth="1"/>
    <col min="6406" max="6406" width="17.85546875" customWidth="1"/>
    <col min="6407" max="6407" width="13.85546875" customWidth="1"/>
    <col min="6409" max="6409" width="21.5703125" customWidth="1"/>
    <col min="6410" max="6410" width="20.42578125" customWidth="1"/>
    <col min="6411" max="6411" width="21" customWidth="1"/>
    <col min="6413" max="6413" width="19.140625" customWidth="1"/>
    <col min="6660" max="6660" width="20.28515625" customWidth="1"/>
    <col min="6661" max="6661" width="13.85546875" customWidth="1"/>
    <col min="6662" max="6662" width="17.85546875" customWidth="1"/>
    <col min="6663" max="6663" width="13.85546875" customWidth="1"/>
    <col min="6665" max="6665" width="21.5703125" customWidth="1"/>
    <col min="6666" max="6666" width="20.42578125" customWidth="1"/>
    <col min="6667" max="6667" width="21" customWidth="1"/>
    <col min="6669" max="6669" width="19.140625" customWidth="1"/>
    <col min="6916" max="6916" width="20.28515625" customWidth="1"/>
    <col min="6917" max="6917" width="13.85546875" customWidth="1"/>
    <col min="6918" max="6918" width="17.85546875" customWidth="1"/>
    <col min="6919" max="6919" width="13.85546875" customWidth="1"/>
    <col min="6921" max="6921" width="21.5703125" customWidth="1"/>
    <col min="6922" max="6922" width="20.42578125" customWidth="1"/>
    <col min="6923" max="6923" width="21" customWidth="1"/>
    <col min="6925" max="6925" width="19.140625" customWidth="1"/>
    <col min="7172" max="7172" width="20.28515625" customWidth="1"/>
    <col min="7173" max="7173" width="13.85546875" customWidth="1"/>
    <col min="7174" max="7174" width="17.85546875" customWidth="1"/>
    <col min="7175" max="7175" width="13.85546875" customWidth="1"/>
    <col min="7177" max="7177" width="21.5703125" customWidth="1"/>
    <col min="7178" max="7178" width="20.42578125" customWidth="1"/>
    <col min="7179" max="7179" width="21" customWidth="1"/>
    <col min="7181" max="7181" width="19.140625" customWidth="1"/>
    <col min="7428" max="7428" width="20.28515625" customWidth="1"/>
    <col min="7429" max="7429" width="13.85546875" customWidth="1"/>
    <col min="7430" max="7430" width="17.85546875" customWidth="1"/>
    <col min="7431" max="7431" width="13.85546875" customWidth="1"/>
    <col min="7433" max="7433" width="21.5703125" customWidth="1"/>
    <col min="7434" max="7434" width="20.42578125" customWidth="1"/>
    <col min="7435" max="7435" width="21" customWidth="1"/>
    <col min="7437" max="7437" width="19.140625" customWidth="1"/>
    <col min="7684" max="7684" width="20.28515625" customWidth="1"/>
    <col min="7685" max="7685" width="13.85546875" customWidth="1"/>
    <col min="7686" max="7686" width="17.85546875" customWidth="1"/>
    <col min="7687" max="7687" width="13.85546875" customWidth="1"/>
    <col min="7689" max="7689" width="21.5703125" customWidth="1"/>
    <col min="7690" max="7690" width="20.42578125" customWidth="1"/>
    <col min="7691" max="7691" width="21" customWidth="1"/>
    <col min="7693" max="7693" width="19.140625" customWidth="1"/>
    <col min="7940" max="7940" width="20.28515625" customWidth="1"/>
    <col min="7941" max="7941" width="13.85546875" customWidth="1"/>
    <col min="7942" max="7942" width="17.85546875" customWidth="1"/>
    <col min="7943" max="7943" width="13.85546875" customWidth="1"/>
    <col min="7945" max="7945" width="21.5703125" customWidth="1"/>
    <col min="7946" max="7946" width="20.42578125" customWidth="1"/>
    <col min="7947" max="7947" width="21" customWidth="1"/>
    <col min="7949" max="7949" width="19.140625" customWidth="1"/>
    <col min="8196" max="8196" width="20.28515625" customWidth="1"/>
    <col min="8197" max="8197" width="13.85546875" customWidth="1"/>
    <col min="8198" max="8198" width="17.85546875" customWidth="1"/>
    <col min="8199" max="8199" width="13.85546875" customWidth="1"/>
    <col min="8201" max="8201" width="21.5703125" customWidth="1"/>
    <col min="8202" max="8202" width="20.42578125" customWidth="1"/>
    <col min="8203" max="8203" width="21" customWidth="1"/>
    <col min="8205" max="8205" width="19.140625" customWidth="1"/>
    <col min="8452" max="8452" width="20.28515625" customWidth="1"/>
    <col min="8453" max="8453" width="13.85546875" customWidth="1"/>
    <col min="8454" max="8454" width="17.85546875" customWidth="1"/>
    <col min="8455" max="8455" width="13.85546875" customWidth="1"/>
    <col min="8457" max="8457" width="21.5703125" customWidth="1"/>
    <col min="8458" max="8458" width="20.42578125" customWidth="1"/>
    <col min="8459" max="8459" width="21" customWidth="1"/>
    <col min="8461" max="8461" width="19.140625" customWidth="1"/>
    <col min="8708" max="8708" width="20.28515625" customWidth="1"/>
    <col min="8709" max="8709" width="13.85546875" customWidth="1"/>
    <col min="8710" max="8710" width="17.85546875" customWidth="1"/>
    <col min="8711" max="8711" width="13.85546875" customWidth="1"/>
    <col min="8713" max="8713" width="21.5703125" customWidth="1"/>
    <col min="8714" max="8714" width="20.42578125" customWidth="1"/>
    <col min="8715" max="8715" width="21" customWidth="1"/>
    <col min="8717" max="8717" width="19.140625" customWidth="1"/>
    <col min="8964" max="8964" width="20.28515625" customWidth="1"/>
    <col min="8965" max="8965" width="13.85546875" customWidth="1"/>
    <col min="8966" max="8966" width="17.85546875" customWidth="1"/>
    <col min="8967" max="8967" width="13.85546875" customWidth="1"/>
    <col min="8969" max="8969" width="21.5703125" customWidth="1"/>
    <col min="8970" max="8970" width="20.42578125" customWidth="1"/>
    <col min="8971" max="8971" width="21" customWidth="1"/>
    <col min="8973" max="8973" width="19.140625" customWidth="1"/>
    <col min="9220" max="9220" width="20.28515625" customWidth="1"/>
    <col min="9221" max="9221" width="13.85546875" customWidth="1"/>
    <col min="9222" max="9222" width="17.85546875" customWidth="1"/>
    <col min="9223" max="9223" width="13.85546875" customWidth="1"/>
    <col min="9225" max="9225" width="21.5703125" customWidth="1"/>
    <col min="9226" max="9226" width="20.42578125" customWidth="1"/>
    <col min="9227" max="9227" width="21" customWidth="1"/>
    <col min="9229" max="9229" width="19.140625" customWidth="1"/>
    <col min="9476" max="9476" width="20.28515625" customWidth="1"/>
    <col min="9477" max="9477" width="13.85546875" customWidth="1"/>
    <col min="9478" max="9478" width="17.85546875" customWidth="1"/>
    <col min="9479" max="9479" width="13.85546875" customWidth="1"/>
    <col min="9481" max="9481" width="21.5703125" customWidth="1"/>
    <col min="9482" max="9482" width="20.42578125" customWidth="1"/>
    <col min="9483" max="9483" width="21" customWidth="1"/>
    <col min="9485" max="9485" width="19.140625" customWidth="1"/>
    <col min="9732" max="9732" width="20.28515625" customWidth="1"/>
    <col min="9733" max="9733" width="13.85546875" customWidth="1"/>
    <col min="9734" max="9734" width="17.85546875" customWidth="1"/>
    <col min="9735" max="9735" width="13.85546875" customWidth="1"/>
    <col min="9737" max="9737" width="21.5703125" customWidth="1"/>
    <col min="9738" max="9738" width="20.42578125" customWidth="1"/>
    <col min="9739" max="9739" width="21" customWidth="1"/>
    <col min="9741" max="9741" width="19.140625" customWidth="1"/>
    <col min="9988" max="9988" width="20.28515625" customWidth="1"/>
    <col min="9989" max="9989" width="13.85546875" customWidth="1"/>
    <col min="9990" max="9990" width="17.85546875" customWidth="1"/>
    <col min="9991" max="9991" width="13.85546875" customWidth="1"/>
    <col min="9993" max="9993" width="21.5703125" customWidth="1"/>
    <col min="9994" max="9994" width="20.42578125" customWidth="1"/>
    <col min="9995" max="9995" width="21" customWidth="1"/>
    <col min="9997" max="9997" width="19.140625" customWidth="1"/>
    <col min="10244" max="10244" width="20.28515625" customWidth="1"/>
    <col min="10245" max="10245" width="13.85546875" customWidth="1"/>
    <col min="10246" max="10246" width="17.85546875" customWidth="1"/>
    <col min="10247" max="10247" width="13.85546875" customWidth="1"/>
    <col min="10249" max="10249" width="21.5703125" customWidth="1"/>
    <col min="10250" max="10250" width="20.42578125" customWidth="1"/>
    <col min="10251" max="10251" width="21" customWidth="1"/>
    <col min="10253" max="10253" width="19.140625" customWidth="1"/>
    <col min="10500" max="10500" width="20.28515625" customWidth="1"/>
    <col min="10501" max="10501" width="13.85546875" customWidth="1"/>
    <col min="10502" max="10502" width="17.85546875" customWidth="1"/>
    <col min="10503" max="10503" width="13.85546875" customWidth="1"/>
    <col min="10505" max="10505" width="21.5703125" customWidth="1"/>
    <col min="10506" max="10506" width="20.42578125" customWidth="1"/>
    <col min="10507" max="10507" width="21" customWidth="1"/>
    <col min="10509" max="10509" width="19.140625" customWidth="1"/>
    <col min="10756" max="10756" width="20.28515625" customWidth="1"/>
    <col min="10757" max="10757" width="13.85546875" customWidth="1"/>
    <col min="10758" max="10758" width="17.85546875" customWidth="1"/>
    <col min="10759" max="10759" width="13.85546875" customWidth="1"/>
    <col min="10761" max="10761" width="21.5703125" customWidth="1"/>
    <col min="10762" max="10762" width="20.42578125" customWidth="1"/>
    <col min="10763" max="10763" width="21" customWidth="1"/>
    <col min="10765" max="10765" width="19.140625" customWidth="1"/>
    <col min="11012" max="11012" width="20.28515625" customWidth="1"/>
    <col min="11013" max="11013" width="13.85546875" customWidth="1"/>
    <col min="11014" max="11014" width="17.85546875" customWidth="1"/>
    <col min="11015" max="11015" width="13.85546875" customWidth="1"/>
    <col min="11017" max="11017" width="21.5703125" customWidth="1"/>
    <col min="11018" max="11018" width="20.42578125" customWidth="1"/>
    <col min="11019" max="11019" width="21" customWidth="1"/>
    <col min="11021" max="11021" width="19.140625" customWidth="1"/>
    <col min="11268" max="11268" width="20.28515625" customWidth="1"/>
    <col min="11269" max="11269" width="13.85546875" customWidth="1"/>
    <col min="11270" max="11270" width="17.85546875" customWidth="1"/>
    <col min="11271" max="11271" width="13.85546875" customWidth="1"/>
    <col min="11273" max="11273" width="21.5703125" customWidth="1"/>
    <col min="11274" max="11274" width="20.42578125" customWidth="1"/>
    <col min="11275" max="11275" width="21" customWidth="1"/>
    <col min="11277" max="11277" width="19.140625" customWidth="1"/>
    <col min="11524" max="11524" width="20.28515625" customWidth="1"/>
    <col min="11525" max="11525" width="13.85546875" customWidth="1"/>
    <col min="11526" max="11526" width="17.85546875" customWidth="1"/>
    <col min="11527" max="11527" width="13.85546875" customWidth="1"/>
    <col min="11529" max="11529" width="21.5703125" customWidth="1"/>
    <col min="11530" max="11530" width="20.42578125" customWidth="1"/>
    <col min="11531" max="11531" width="21" customWidth="1"/>
    <col min="11533" max="11533" width="19.140625" customWidth="1"/>
    <col min="11780" max="11780" width="20.28515625" customWidth="1"/>
    <col min="11781" max="11781" width="13.85546875" customWidth="1"/>
    <col min="11782" max="11782" width="17.85546875" customWidth="1"/>
    <col min="11783" max="11783" width="13.85546875" customWidth="1"/>
    <col min="11785" max="11785" width="21.5703125" customWidth="1"/>
    <col min="11786" max="11786" width="20.42578125" customWidth="1"/>
    <col min="11787" max="11787" width="21" customWidth="1"/>
    <col min="11789" max="11789" width="19.140625" customWidth="1"/>
    <col min="12036" max="12036" width="20.28515625" customWidth="1"/>
    <col min="12037" max="12037" width="13.85546875" customWidth="1"/>
    <col min="12038" max="12038" width="17.85546875" customWidth="1"/>
    <col min="12039" max="12039" width="13.85546875" customWidth="1"/>
    <col min="12041" max="12041" width="21.5703125" customWidth="1"/>
    <col min="12042" max="12042" width="20.42578125" customWidth="1"/>
    <col min="12043" max="12043" width="21" customWidth="1"/>
    <col min="12045" max="12045" width="19.140625" customWidth="1"/>
    <col min="12292" max="12292" width="20.28515625" customWidth="1"/>
    <col min="12293" max="12293" width="13.85546875" customWidth="1"/>
    <col min="12294" max="12294" width="17.85546875" customWidth="1"/>
    <col min="12295" max="12295" width="13.85546875" customWidth="1"/>
    <col min="12297" max="12297" width="21.5703125" customWidth="1"/>
    <col min="12298" max="12298" width="20.42578125" customWidth="1"/>
    <col min="12299" max="12299" width="21" customWidth="1"/>
    <col min="12301" max="12301" width="19.140625" customWidth="1"/>
    <col min="12548" max="12548" width="20.28515625" customWidth="1"/>
    <col min="12549" max="12549" width="13.85546875" customWidth="1"/>
    <col min="12550" max="12550" width="17.85546875" customWidth="1"/>
    <col min="12551" max="12551" width="13.85546875" customWidth="1"/>
    <col min="12553" max="12553" width="21.5703125" customWidth="1"/>
    <col min="12554" max="12554" width="20.42578125" customWidth="1"/>
    <col min="12555" max="12555" width="21" customWidth="1"/>
    <col min="12557" max="12557" width="19.140625" customWidth="1"/>
    <col min="12804" max="12804" width="20.28515625" customWidth="1"/>
    <col min="12805" max="12805" width="13.85546875" customWidth="1"/>
    <col min="12806" max="12806" width="17.85546875" customWidth="1"/>
    <col min="12807" max="12807" width="13.85546875" customWidth="1"/>
    <col min="12809" max="12809" width="21.5703125" customWidth="1"/>
    <col min="12810" max="12810" width="20.42578125" customWidth="1"/>
    <col min="12811" max="12811" width="21" customWidth="1"/>
    <col min="12813" max="12813" width="19.140625" customWidth="1"/>
    <col min="13060" max="13060" width="20.28515625" customWidth="1"/>
    <col min="13061" max="13061" width="13.85546875" customWidth="1"/>
    <col min="13062" max="13062" width="17.85546875" customWidth="1"/>
    <col min="13063" max="13063" width="13.85546875" customWidth="1"/>
    <col min="13065" max="13065" width="21.5703125" customWidth="1"/>
    <col min="13066" max="13066" width="20.42578125" customWidth="1"/>
    <col min="13067" max="13067" width="21" customWidth="1"/>
    <col min="13069" max="13069" width="19.140625" customWidth="1"/>
    <col min="13316" max="13316" width="20.28515625" customWidth="1"/>
    <col min="13317" max="13317" width="13.85546875" customWidth="1"/>
    <col min="13318" max="13318" width="17.85546875" customWidth="1"/>
    <col min="13319" max="13319" width="13.85546875" customWidth="1"/>
    <col min="13321" max="13321" width="21.5703125" customWidth="1"/>
    <col min="13322" max="13322" width="20.42578125" customWidth="1"/>
    <col min="13323" max="13323" width="21" customWidth="1"/>
    <col min="13325" max="13325" width="19.140625" customWidth="1"/>
    <col min="13572" max="13572" width="20.28515625" customWidth="1"/>
    <col min="13573" max="13573" width="13.85546875" customWidth="1"/>
    <col min="13574" max="13574" width="17.85546875" customWidth="1"/>
    <col min="13575" max="13575" width="13.85546875" customWidth="1"/>
    <col min="13577" max="13577" width="21.5703125" customWidth="1"/>
    <col min="13578" max="13578" width="20.42578125" customWidth="1"/>
    <col min="13579" max="13579" width="21" customWidth="1"/>
    <col min="13581" max="13581" width="19.140625" customWidth="1"/>
    <col min="13828" max="13828" width="20.28515625" customWidth="1"/>
    <col min="13829" max="13829" width="13.85546875" customWidth="1"/>
    <col min="13830" max="13830" width="17.85546875" customWidth="1"/>
    <col min="13831" max="13831" width="13.85546875" customWidth="1"/>
    <col min="13833" max="13833" width="21.5703125" customWidth="1"/>
    <col min="13834" max="13834" width="20.42578125" customWidth="1"/>
    <col min="13835" max="13835" width="21" customWidth="1"/>
    <col min="13837" max="13837" width="19.140625" customWidth="1"/>
    <col min="14084" max="14084" width="20.28515625" customWidth="1"/>
    <col min="14085" max="14085" width="13.85546875" customWidth="1"/>
    <col min="14086" max="14086" width="17.85546875" customWidth="1"/>
    <col min="14087" max="14087" width="13.85546875" customWidth="1"/>
    <col min="14089" max="14089" width="21.5703125" customWidth="1"/>
    <col min="14090" max="14090" width="20.42578125" customWidth="1"/>
    <col min="14091" max="14091" width="21" customWidth="1"/>
    <col min="14093" max="14093" width="19.140625" customWidth="1"/>
    <col min="14340" max="14340" width="20.28515625" customWidth="1"/>
    <col min="14341" max="14341" width="13.85546875" customWidth="1"/>
    <col min="14342" max="14342" width="17.85546875" customWidth="1"/>
    <col min="14343" max="14343" width="13.85546875" customWidth="1"/>
    <col min="14345" max="14345" width="21.5703125" customWidth="1"/>
    <col min="14346" max="14346" width="20.42578125" customWidth="1"/>
    <col min="14347" max="14347" width="21" customWidth="1"/>
    <col min="14349" max="14349" width="19.140625" customWidth="1"/>
    <col min="14596" max="14596" width="20.28515625" customWidth="1"/>
    <col min="14597" max="14597" width="13.85546875" customWidth="1"/>
    <col min="14598" max="14598" width="17.85546875" customWidth="1"/>
    <col min="14599" max="14599" width="13.85546875" customWidth="1"/>
    <col min="14601" max="14601" width="21.5703125" customWidth="1"/>
    <col min="14602" max="14602" width="20.42578125" customWidth="1"/>
    <col min="14603" max="14603" width="21" customWidth="1"/>
    <col min="14605" max="14605" width="19.140625" customWidth="1"/>
    <col min="14852" max="14852" width="20.28515625" customWidth="1"/>
    <col min="14853" max="14853" width="13.85546875" customWidth="1"/>
    <col min="14854" max="14854" width="17.85546875" customWidth="1"/>
    <col min="14855" max="14855" width="13.85546875" customWidth="1"/>
    <col min="14857" max="14857" width="21.5703125" customWidth="1"/>
    <col min="14858" max="14858" width="20.42578125" customWidth="1"/>
    <col min="14859" max="14859" width="21" customWidth="1"/>
    <col min="14861" max="14861" width="19.140625" customWidth="1"/>
    <col min="15108" max="15108" width="20.28515625" customWidth="1"/>
    <col min="15109" max="15109" width="13.85546875" customWidth="1"/>
    <col min="15110" max="15110" width="17.85546875" customWidth="1"/>
    <col min="15111" max="15111" width="13.85546875" customWidth="1"/>
    <col min="15113" max="15113" width="21.5703125" customWidth="1"/>
    <col min="15114" max="15114" width="20.42578125" customWidth="1"/>
    <col min="15115" max="15115" width="21" customWidth="1"/>
    <col min="15117" max="15117" width="19.140625" customWidth="1"/>
    <col min="15364" max="15364" width="20.28515625" customWidth="1"/>
    <col min="15365" max="15365" width="13.85546875" customWidth="1"/>
    <col min="15366" max="15366" width="17.85546875" customWidth="1"/>
    <col min="15367" max="15367" width="13.85546875" customWidth="1"/>
    <col min="15369" max="15369" width="21.5703125" customWidth="1"/>
    <col min="15370" max="15370" width="20.42578125" customWidth="1"/>
    <col min="15371" max="15371" width="21" customWidth="1"/>
    <col min="15373" max="15373" width="19.140625" customWidth="1"/>
    <col min="15620" max="15620" width="20.28515625" customWidth="1"/>
    <col min="15621" max="15621" width="13.85546875" customWidth="1"/>
    <col min="15622" max="15622" width="17.85546875" customWidth="1"/>
    <col min="15623" max="15623" width="13.85546875" customWidth="1"/>
    <col min="15625" max="15625" width="21.5703125" customWidth="1"/>
    <col min="15626" max="15626" width="20.42578125" customWidth="1"/>
    <col min="15627" max="15627" width="21" customWidth="1"/>
    <col min="15629" max="15629" width="19.140625" customWidth="1"/>
    <col min="15876" max="15876" width="20.28515625" customWidth="1"/>
    <col min="15877" max="15877" width="13.85546875" customWidth="1"/>
    <col min="15878" max="15878" width="17.85546875" customWidth="1"/>
    <col min="15879" max="15879" width="13.85546875" customWidth="1"/>
    <col min="15881" max="15881" width="21.5703125" customWidth="1"/>
    <col min="15882" max="15882" width="20.42578125" customWidth="1"/>
    <col min="15883" max="15883" width="21" customWidth="1"/>
    <col min="15885" max="15885" width="19.140625" customWidth="1"/>
    <col min="16132" max="16132" width="20.28515625" customWidth="1"/>
    <col min="16133" max="16133" width="13.85546875" customWidth="1"/>
    <col min="16134" max="16134" width="17.85546875" customWidth="1"/>
    <col min="16135" max="16135" width="13.85546875" customWidth="1"/>
    <col min="16137" max="16137" width="21.5703125" customWidth="1"/>
    <col min="16138" max="16138" width="20.42578125" customWidth="1"/>
    <col min="16139" max="16139" width="21" customWidth="1"/>
    <col min="16141" max="16141" width="19.140625" customWidth="1"/>
  </cols>
  <sheetData>
    <row r="2" spans="2:13" x14ac:dyDescent="0.25">
      <c r="D2" s="3" t="s">
        <v>0</v>
      </c>
    </row>
    <row r="3" spans="2:13" x14ac:dyDescent="0.25">
      <c r="G3" s="25" t="s">
        <v>30</v>
      </c>
      <c r="H3" s="26"/>
      <c r="I3" s="11">
        <v>80</v>
      </c>
    </row>
    <row r="4" spans="2:13" x14ac:dyDescent="0.25">
      <c r="D4" s="7" t="s">
        <v>9</v>
      </c>
      <c r="E4" s="4">
        <v>4100000</v>
      </c>
      <c r="G4" s="7" t="s">
        <v>28</v>
      </c>
      <c r="H4" s="7"/>
      <c r="I4" s="10">
        <f>I3-I5</f>
        <v>52</v>
      </c>
    </row>
    <row r="5" spans="2:13" x14ac:dyDescent="0.25">
      <c r="D5" s="7" t="s">
        <v>8</v>
      </c>
      <c r="E5" s="4">
        <v>5600000</v>
      </c>
      <c r="G5" s="7" t="s">
        <v>10</v>
      </c>
      <c r="H5" s="7"/>
      <c r="I5" s="10">
        <f>E5/E6</f>
        <v>28</v>
      </c>
    </row>
    <row r="6" spans="2:13" x14ac:dyDescent="0.25">
      <c r="D6" s="7" t="s">
        <v>11</v>
      </c>
      <c r="E6" s="6">
        <v>200000</v>
      </c>
      <c r="G6" s="27" t="s">
        <v>21</v>
      </c>
      <c r="H6" s="28"/>
      <c r="I6" s="29">
        <f>E4/I4</f>
        <v>78846.153846153844</v>
      </c>
    </row>
    <row r="8" spans="2:13" x14ac:dyDescent="0.25">
      <c r="B8" s="2" t="s">
        <v>12</v>
      </c>
      <c r="C8" s="2" t="s">
        <v>34</v>
      </c>
      <c r="D8" s="2" t="s">
        <v>1</v>
      </c>
      <c r="E8" s="2" t="s">
        <v>2</v>
      </c>
      <c r="F8" s="2" t="s">
        <v>3</v>
      </c>
      <c r="G8" s="2" t="s">
        <v>4</v>
      </c>
      <c r="H8" s="2" t="s">
        <v>5</v>
      </c>
      <c r="I8" s="2" t="s">
        <v>29</v>
      </c>
      <c r="J8" s="2" t="s">
        <v>6</v>
      </c>
      <c r="K8" s="2" t="s">
        <v>7</v>
      </c>
      <c r="M8" s="1"/>
    </row>
    <row r="9" spans="2:13" x14ac:dyDescent="0.25">
      <c r="B9" s="8">
        <v>0</v>
      </c>
      <c r="C9" s="34">
        <f>D9</f>
        <v>0</v>
      </c>
      <c r="D9" s="9">
        <f t="shared" ref="D9:D18" si="0">$E$6*B9</f>
        <v>0</v>
      </c>
      <c r="E9" s="12">
        <f>$E$4</f>
        <v>4100000</v>
      </c>
      <c r="F9" s="5">
        <f>$I$5*D9</f>
        <v>0</v>
      </c>
      <c r="G9" s="12">
        <f>E9+F9</f>
        <v>4100000</v>
      </c>
      <c r="H9" s="5">
        <v>0</v>
      </c>
      <c r="I9" s="5">
        <f>$I$3</f>
        <v>80</v>
      </c>
      <c r="J9" s="12">
        <f>I9*D9</f>
        <v>0</v>
      </c>
      <c r="K9" s="5">
        <f>J9-G9</f>
        <v>-4100000</v>
      </c>
    </row>
    <row r="10" spans="2:13" x14ac:dyDescent="0.25">
      <c r="B10" s="8">
        <v>0.1</v>
      </c>
      <c r="C10" s="34">
        <f>D10</f>
        <v>20000</v>
      </c>
      <c r="D10" s="9">
        <f t="shared" si="0"/>
        <v>20000</v>
      </c>
      <c r="E10" s="12">
        <f t="shared" ref="E10:E19" si="1">$E$4</f>
        <v>4100000</v>
      </c>
      <c r="F10" s="5">
        <f t="shared" ref="F10:F19" si="2">$I$5*D10</f>
        <v>560000</v>
      </c>
      <c r="G10" s="12">
        <f t="shared" ref="G10:G19" si="3">E10+F10</f>
        <v>4660000</v>
      </c>
      <c r="H10" s="5">
        <f t="shared" ref="H10:H19" si="4">G10/D10</f>
        <v>233</v>
      </c>
      <c r="I10" s="5">
        <f t="shared" ref="I10:I19" si="5">$I$3</f>
        <v>80</v>
      </c>
      <c r="J10" s="12">
        <f t="shared" ref="J10:J19" si="6">I10*D10</f>
        <v>1600000</v>
      </c>
      <c r="K10" s="5">
        <f t="shared" ref="K10:K19" si="7">J10-G10</f>
        <v>-3060000</v>
      </c>
    </row>
    <row r="11" spans="2:13" x14ac:dyDescent="0.25">
      <c r="B11" s="8">
        <v>0.2</v>
      </c>
      <c r="C11" s="34">
        <f t="shared" ref="C11:C19" si="8">D11</f>
        <v>40000</v>
      </c>
      <c r="D11" s="9">
        <f t="shared" si="0"/>
        <v>40000</v>
      </c>
      <c r="E11" s="12">
        <f t="shared" si="1"/>
        <v>4100000</v>
      </c>
      <c r="F11" s="5">
        <f t="shared" si="2"/>
        <v>1120000</v>
      </c>
      <c r="G11" s="12">
        <f t="shared" si="3"/>
        <v>5220000</v>
      </c>
      <c r="H11" s="5">
        <f t="shared" si="4"/>
        <v>130.5</v>
      </c>
      <c r="I11" s="5">
        <f t="shared" si="5"/>
        <v>80</v>
      </c>
      <c r="J11" s="12">
        <f t="shared" si="6"/>
        <v>3200000</v>
      </c>
      <c r="K11" s="5">
        <f t="shared" si="7"/>
        <v>-2020000</v>
      </c>
    </row>
    <row r="12" spans="2:13" x14ac:dyDescent="0.25">
      <c r="B12" s="8">
        <v>0.3</v>
      </c>
      <c r="C12" s="34">
        <f t="shared" si="8"/>
        <v>60000</v>
      </c>
      <c r="D12" s="9">
        <f t="shared" si="0"/>
        <v>60000</v>
      </c>
      <c r="E12" s="12">
        <f t="shared" si="1"/>
        <v>4100000</v>
      </c>
      <c r="F12" s="5">
        <f t="shared" si="2"/>
        <v>1680000</v>
      </c>
      <c r="G12" s="12">
        <f t="shared" si="3"/>
        <v>5780000</v>
      </c>
      <c r="H12" s="5">
        <f t="shared" si="4"/>
        <v>96.333333333333329</v>
      </c>
      <c r="I12" s="5">
        <f t="shared" si="5"/>
        <v>80</v>
      </c>
      <c r="J12" s="12">
        <f t="shared" si="6"/>
        <v>4800000</v>
      </c>
      <c r="K12" s="5">
        <f t="shared" si="7"/>
        <v>-980000</v>
      </c>
    </row>
    <row r="13" spans="2:13" x14ac:dyDescent="0.25">
      <c r="B13" s="8">
        <v>0.4</v>
      </c>
      <c r="C13" s="34">
        <f t="shared" si="8"/>
        <v>80000</v>
      </c>
      <c r="D13" s="9">
        <f t="shared" si="0"/>
        <v>80000</v>
      </c>
      <c r="E13" s="12">
        <f t="shared" si="1"/>
        <v>4100000</v>
      </c>
      <c r="F13" s="5">
        <f t="shared" si="2"/>
        <v>2240000</v>
      </c>
      <c r="G13" s="12">
        <f t="shared" si="3"/>
        <v>6340000</v>
      </c>
      <c r="H13" s="5">
        <f t="shared" si="4"/>
        <v>79.25</v>
      </c>
      <c r="I13" s="5">
        <f t="shared" si="5"/>
        <v>80</v>
      </c>
      <c r="J13" s="12">
        <f t="shared" si="6"/>
        <v>6400000</v>
      </c>
      <c r="K13" s="5">
        <f t="shared" si="7"/>
        <v>60000</v>
      </c>
    </row>
    <row r="14" spans="2:13" x14ac:dyDescent="0.25">
      <c r="B14" s="8">
        <v>0.5</v>
      </c>
      <c r="C14" s="34">
        <f t="shared" si="8"/>
        <v>100000</v>
      </c>
      <c r="D14" s="9">
        <f t="shared" si="0"/>
        <v>100000</v>
      </c>
      <c r="E14" s="12">
        <f t="shared" si="1"/>
        <v>4100000</v>
      </c>
      <c r="F14" s="5">
        <f t="shared" si="2"/>
        <v>2800000</v>
      </c>
      <c r="G14" s="12">
        <f t="shared" si="3"/>
        <v>6900000</v>
      </c>
      <c r="H14" s="5">
        <f t="shared" si="4"/>
        <v>69</v>
      </c>
      <c r="I14" s="5">
        <f t="shared" si="5"/>
        <v>80</v>
      </c>
      <c r="J14" s="12">
        <f t="shared" si="6"/>
        <v>8000000</v>
      </c>
      <c r="K14" s="5">
        <f t="shared" si="7"/>
        <v>1100000</v>
      </c>
    </row>
    <row r="15" spans="2:13" x14ac:dyDescent="0.25">
      <c r="B15" s="8">
        <v>0.6</v>
      </c>
      <c r="C15" s="34">
        <f t="shared" si="8"/>
        <v>120000</v>
      </c>
      <c r="D15" s="9">
        <f t="shared" si="0"/>
        <v>120000</v>
      </c>
      <c r="E15" s="12">
        <f t="shared" si="1"/>
        <v>4100000</v>
      </c>
      <c r="F15" s="5">
        <f t="shared" si="2"/>
        <v>3360000</v>
      </c>
      <c r="G15" s="12">
        <f t="shared" si="3"/>
        <v>7460000</v>
      </c>
      <c r="H15" s="5">
        <f t="shared" si="4"/>
        <v>62.166666666666664</v>
      </c>
      <c r="I15" s="5">
        <f t="shared" si="5"/>
        <v>80</v>
      </c>
      <c r="J15" s="12">
        <f t="shared" si="6"/>
        <v>9600000</v>
      </c>
      <c r="K15" s="5">
        <f t="shared" si="7"/>
        <v>2140000</v>
      </c>
    </row>
    <row r="16" spans="2:13" x14ac:dyDescent="0.25">
      <c r="B16" s="8">
        <v>0.7</v>
      </c>
      <c r="C16" s="34">
        <f t="shared" si="8"/>
        <v>140000</v>
      </c>
      <c r="D16" s="9">
        <f t="shared" si="0"/>
        <v>140000</v>
      </c>
      <c r="E16" s="12">
        <f t="shared" si="1"/>
        <v>4100000</v>
      </c>
      <c r="F16" s="5">
        <f t="shared" si="2"/>
        <v>3920000</v>
      </c>
      <c r="G16" s="12">
        <f t="shared" si="3"/>
        <v>8020000</v>
      </c>
      <c r="H16" s="5">
        <f t="shared" si="4"/>
        <v>57.285714285714285</v>
      </c>
      <c r="I16" s="5">
        <f t="shared" si="5"/>
        <v>80</v>
      </c>
      <c r="J16" s="12">
        <f t="shared" si="6"/>
        <v>11200000</v>
      </c>
      <c r="K16" s="5">
        <f t="shared" si="7"/>
        <v>3180000</v>
      </c>
    </row>
    <row r="17" spans="2:11" x14ac:dyDescent="0.25">
      <c r="B17" s="8">
        <v>0.8</v>
      </c>
      <c r="C17" s="34">
        <f t="shared" si="8"/>
        <v>160000</v>
      </c>
      <c r="D17" s="9">
        <f t="shared" si="0"/>
        <v>160000</v>
      </c>
      <c r="E17" s="12">
        <f t="shared" si="1"/>
        <v>4100000</v>
      </c>
      <c r="F17" s="5">
        <f t="shared" si="2"/>
        <v>4480000</v>
      </c>
      <c r="G17" s="12">
        <f t="shared" si="3"/>
        <v>8580000</v>
      </c>
      <c r="H17" s="5">
        <f t="shared" si="4"/>
        <v>53.625</v>
      </c>
      <c r="I17" s="5">
        <f t="shared" si="5"/>
        <v>80</v>
      </c>
      <c r="J17" s="12">
        <f t="shared" si="6"/>
        <v>12800000</v>
      </c>
      <c r="K17" s="5">
        <f t="shared" si="7"/>
        <v>4220000</v>
      </c>
    </row>
    <row r="18" spans="2:11" x14ac:dyDescent="0.25">
      <c r="B18" s="8">
        <v>0.9</v>
      </c>
      <c r="C18" s="34">
        <f t="shared" si="8"/>
        <v>180000</v>
      </c>
      <c r="D18" s="9">
        <f t="shared" si="0"/>
        <v>180000</v>
      </c>
      <c r="E18" s="12">
        <f t="shared" si="1"/>
        <v>4100000</v>
      </c>
      <c r="F18" s="5">
        <f t="shared" si="2"/>
        <v>5040000</v>
      </c>
      <c r="G18" s="12">
        <f t="shared" si="3"/>
        <v>9140000</v>
      </c>
      <c r="H18" s="5">
        <f t="shared" si="4"/>
        <v>50.777777777777779</v>
      </c>
      <c r="I18" s="5">
        <f t="shared" si="5"/>
        <v>80</v>
      </c>
      <c r="J18" s="12">
        <f t="shared" si="6"/>
        <v>14400000</v>
      </c>
      <c r="K18" s="5">
        <f t="shared" si="7"/>
        <v>5260000</v>
      </c>
    </row>
    <row r="19" spans="2:11" x14ac:dyDescent="0.25">
      <c r="B19" s="8">
        <v>1</v>
      </c>
      <c r="C19" s="34">
        <f t="shared" si="8"/>
        <v>200000</v>
      </c>
      <c r="D19" s="9">
        <f>$E$6*B19</f>
        <v>200000</v>
      </c>
      <c r="E19" s="12">
        <f t="shared" si="1"/>
        <v>4100000</v>
      </c>
      <c r="F19" s="5">
        <f t="shared" si="2"/>
        <v>5600000</v>
      </c>
      <c r="G19" s="12">
        <f t="shared" si="3"/>
        <v>9700000</v>
      </c>
      <c r="H19" s="5">
        <f t="shared" si="4"/>
        <v>48.5</v>
      </c>
      <c r="I19" s="5">
        <f t="shared" si="5"/>
        <v>80</v>
      </c>
      <c r="J19" s="12">
        <f t="shared" si="6"/>
        <v>16000000</v>
      </c>
      <c r="K19" s="5">
        <f t="shared" si="7"/>
        <v>6300000</v>
      </c>
    </row>
  </sheetData>
  <pageMargins left="0.7" right="0.7" top="0.78740157499999996" bottom="0.78740157499999996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9"/>
  <sheetViews>
    <sheetView zoomScale="90" zoomScaleNormal="90" workbookViewId="0">
      <selection activeCell="K24" sqref="K24"/>
    </sheetView>
  </sheetViews>
  <sheetFormatPr baseColWidth="10" defaultRowHeight="15" x14ac:dyDescent="0.25"/>
  <cols>
    <col min="1" max="1" width="2.7109375" customWidth="1"/>
    <col min="2" max="2" width="16.140625" customWidth="1"/>
    <col min="3" max="3" width="14.28515625" customWidth="1"/>
    <col min="4" max="4" width="31.140625" customWidth="1"/>
    <col min="5" max="5" width="15.42578125" customWidth="1"/>
    <col min="6" max="6" width="17.85546875" customWidth="1"/>
    <col min="7" max="7" width="13.85546875" customWidth="1"/>
    <col min="8" max="8" width="14.7109375" customWidth="1"/>
    <col min="9" max="9" width="21.5703125" customWidth="1"/>
    <col min="10" max="10" width="20.42578125" customWidth="1"/>
    <col min="11" max="11" width="21" customWidth="1"/>
    <col min="13" max="13" width="19.140625" customWidth="1"/>
    <col min="260" max="260" width="20.28515625" customWidth="1"/>
    <col min="261" max="261" width="13.85546875" customWidth="1"/>
    <col min="262" max="262" width="17.85546875" customWidth="1"/>
    <col min="263" max="263" width="13.85546875" customWidth="1"/>
    <col min="265" max="265" width="21.5703125" customWidth="1"/>
    <col min="266" max="266" width="20.42578125" customWidth="1"/>
    <col min="267" max="267" width="21" customWidth="1"/>
    <col min="269" max="269" width="19.140625" customWidth="1"/>
    <col min="516" max="516" width="20.28515625" customWidth="1"/>
    <col min="517" max="517" width="13.85546875" customWidth="1"/>
    <col min="518" max="518" width="17.85546875" customWidth="1"/>
    <col min="519" max="519" width="13.85546875" customWidth="1"/>
    <col min="521" max="521" width="21.5703125" customWidth="1"/>
    <col min="522" max="522" width="20.42578125" customWidth="1"/>
    <col min="523" max="523" width="21" customWidth="1"/>
    <col min="525" max="525" width="19.140625" customWidth="1"/>
    <col min="772" max="772" width="20.28515625" customWidth="1"/>
    <col min="773" max="773" width="13.85546875" customWidth="1"/>
    <col min="774" max="774" width="17.85546875" customWidth="1"/>
    <col min="775" max="775" width="13.85546875" customWidth="1"/>
    <col min="777" max="777" width="21.5703125" customWidth="1"/>
    <col min="778" max="778" width="20.42578125" customWidth="1"/>
    <col min="779" max="779" width="21" customWidth="1"/>
    <col min="781" max="781" width="19.140625" customWidth="1"/>
    <col min="1028" max="1028" width="20.28515625" customWidth="1"/>
    <col min="1029" max="1029" width="13.85546875" customWidth="1"/>
    <col min="1030" max="1030" width="17.85546875" customWidth="1"/>
    <col min="1031" max="1031" width="13.85546875" customWidth="1"/>
    <col min="1033" max="1033" width="21.5703125" customWidth="1"/>
    <col min="1034" max="1034" width="20.42578125" customWidth="1"/>
    <col min="1035" max="1035" width="21" customWidth="1"/>
    <col min="1037" max="1037" width="19.140625" customWidth="1"/>
    <col min="1284" max="1284" width="20.28515625" customWidth="1"/>
    <col min="1285" max="1285" width="13.85546875" customWidth="1"/>
    <col min="1286" max="1286" width="17.85546875" customWidth="1"/>
    <col min="1287" max="1287" width="13.85546875" customWidth="1"/>
    <col min="1289" max="1289" width="21.5703125" customWidth="1"/>
    <col min="1290" max="1290" width="20.42578125" customWidth="1"/>
    <col min="1291" max="1291" width="21" customWidth="1"/>
    <col min="1293" max="1293" width="19.140625" customWidth="1"/>
    <col min="1540" max="1540" width="20.28515625" customWidth="1"/>
    <col min="1541" max="1541" width="13.85546875" customWidth="1"/>
    <col min="1542" max="1542" width="17.85546875" customWidth="1"/>
    <col min="1543" max="1543" width="13.85546875" customWidth="1"/>
    <col min="1545" max="1545" width="21.5703125" customWidth="1"/>
    <col min="1546" max="1546" width="20.42578125" customWidth="1"/>
    <col min="1547" max="1547" width="21" customWidth="1"/>
    <col min="1549" max="1549" width="19.140625" customWidth="1"/>
    <col min="1796" max="1796" width="20.28515625" customWidth="1"/>
    <col min="1797" max="1797" width="13.85546875" customWidth="1"/>
    <col min="1798" max="1798" width="17.85546875" customWidth="1"/>
    <col min="1799" max="1799" width="13.85546875" customWidth="1"/>
    <col min="1801" max="1801" width="21.5703125" customWidth="1"/>
    <col min="1802" max="1802" width="20.42578125" customWidth="1"/>
    <col min="1803" max="1803" width="21" customWidth="1"/>
    <col min="1805" max="1805" width="19.140625" customWidth="1"/>
    <col min="2052" max="2052" width="20.28515625" customWidth="1"/>
    <col min="2053" max="2053" width="13.85546875" customWidth="1"/>
    <col min="2054" max="2054" width="17.85546875" customWidth="1"/>
    <col min="2055" max="2055" width="13.85546875" customWidth="1"/>
    <col min="2057" max="2057" width="21.5703125" customWidth="1"/>
    <col min="2058" max="2058" width="20.42578125" customWidth="1"/>
    <col min="2059" max="2059" width="21" customWidth="1"/>
    <col min="2061" max="2061" width="19.140625" customWidth="1"/>
    <col min="2308" max="2308" width="20.28515625" customWidth="1"/>
    <col min="2309" max="2309" width="13.85546875" customWidth="1"/>
    <col min="2310" max="2310" width="17.85546875" customWidth="1"/>
    <col min="2311" max="2311" width="13.85546875" customWidth="1"/>
    <col min="2313" max="2313" width="21.5703125" customWidth="1"/>
    <col min="2314" max="2314" width="20.42578125" customWidth="1"/>
    <col min="2315" max="2315" width="21" customWidth="1"/>
    <col min="2317" max="2317" width="19.140625" customWidth="1"/>
    <col min="2564" max="2564" width="20.28515625" customWidth="1"/>
    <col min="2565" max="2565" width="13.85546875" customWidth="1"/>
    <col min="2566" max="2566" width="17.85546875" customWidth="1"/>
    <col min="2567" max="2567" width="13.85546875" customWidth="1"/>
    <col min="2569" max="2569" width="21.5703125" customWidth="1"/>
    <col min="2570" max="2570" width="20.42578125" customWidth="1"/>
    <col min="2571" max="2571" width="21" customWidth="1"/>
    <col min="2573" max="2573" width="19.140625" customWidth="1"/>
    <col min="2820" max="2820" width="20.28515625" customWidth="1"/>
    <col min="2821" max="2821" width="13.85546875" customWidth="1"/>
    <col min="2822" max="2822" width="17.85546875" customWidth="1"/>
    <col min="2823" max="2823" width="13.85546875" customWidth="1"/>
    <col min="2825" max="2825" width="21.5703125" customWidth="1"/>
    <col min="2826" max="2826" width="20.42578125" customWidth="1"/>
    <col min="2827" max="2827" width="21" customWidth="1"/>
    <col min="2829" max="2829" width="19.140625" customWidth="1"/>
    <col min="3076" max="3076" width="20.28515625" customWidth="1"/>
    <col min="3077" max="3077" width="13.85546875" customWidth="1"/>
    <col min="3078" max="3078" width="17.85546875" customWidth="1"/>
    <col min="3079" max="3079" width="13.85546875" customWidth="1"/>
    <col min="3081" max="3081" width="21.5703125" customWidth="1"/>
    <col min="3082" max="3082" width="20.42578125" customWidth="1"/>
    <col min="3083" max="3083" width="21" customWidth="1"/>
    <col min="3085" max="3085" width="19.140625" customWidth="1"/>
    <col min="3332" max="3332" width="20.28515625" customWidth="1"/>
    <col min="3333" max="3333" width="13.85546875" customWidth="1"/>
    <col min="3334" max="3334" width="17.85546875" customWidth="1"/>
    <col min="3335" max="3335" width="13.85546875" customWidth="1"/>
    <col min="3337" max="3337" width="21.5703125" customWidth="1"/>
    <col min="3338" max="3338" width="20.42578125" customWidth="1"/>
    <col min="3339" max="3339" width="21" customWidth="1"/>
    <col min="3341" max="3341" width="19.140625" customWidth="1"/>
    <col min="3588" max="3588" width="20.28515625" customWidth="1"/>
    <col min="3589" max="3589" width="13.85546875" customWidth="1"/>
    <col min="3590" max="3590" width="17.85546875" customWidth="1"/>
    <col min="3591" max="3591" width="13.85546875" customWidth="1"/>
    <col min="3593" max="3593" width="21.5703125" customWidth="1"/>
    <col min="3594" max="3594" width="20.42578125" customWidth="1"/>
    <col min="3595" max="3595" width="21" customWidth="1"/>
    <col min="3597" max="3597" width="19.140625" customWidth="1"/>
    <col min="3844" max="3844" width="20.28515625" customWidth="1"/>
    <col min="3845" max="3845" width="13.85546875" customWidth="1"/>
    <col min="3846" max="3846" width="17.85546875" customWidth="1"/>
    <col min="3847" max="3847" width="13.85546875" customWidth="1"/>
    <col min="3849" max="3849" width="21.5703125" customWidth="1"/>
    <col min="3850" max="3850" width="20.42578125" customWidth="1"/>
    <col min="3851" max="3851" width="21" customWidth="1"/>
    <col min="3853" max="3853" width="19.140625" customWidth="1"/>
    <col min="4100" max="4100" width="20.28515625" customWidth="1"/>
    <col min="4101" max="4101" width="13.85546875" customWidth="1"/>
    <col min="4102" max="4102" width="17.85546875" customWidth="1"/>
    <col min="4103" max="4103" width="13.85546875" customWidth="1"/>
    <col min="4105" max="4105" width="21.5703125" customWidth="1"/>
    <col min="4106" max="4106" width="20.42578125" customWidth="1"/>
    <col min="4107" max="4107" width="21" customWidth="1"/>
    <col min="4109" max="4109" width="19.140625" customWidth="1"/>
    <col min="4356" max="4356" width="20.28515625" customWidth="1"/>
    <col min="4357" max="4357" width="13.85546875" customWidth="1"/>
    <col min="4358" max="4358" width="17.85546875" customWidth="1"/>
    <col min="4359" max="4359" width="13.85546875" customWidth="1"/>
    <col min="4361" max="4361" width="21.5703125" customWidth="1"/>
    <col min="4362" max="4362" width="20.42578125" customWidth="1"/>
    <col min="4363" max="4363" width="21" customWidth="1"/>
    <col min="4365" max="4365" width="19.140625" customWidth="1"/>
    <col min="4612" max="4612" width="20.28515625" customWidth="1"/>
    <col min="4613" max="4613" width="13.85546875" customWidth="1"/>
    <col min="4614" max="4614" width="17.85546875" customWidth="1"/>
    <col min="4615" max="4615" width="13.85546875" customWidth="1"/>
    <col min="4617" max="4617" width="21.5703125" customWidth="1"/>
    <col min="4618" max="4618" width="20.42578125" customWidth="1"/>
    <col min="4619" max="4619" width="21" customWidth="1"/>
    <col min="4621" max="4621" width="19.140625" customWidth="1"/>
    <col min="4868" max="4868" width="20.28515625" customWidth="1"/>
    <col min="4869" max="4869" width="13.85546875" customWidth="1"/>
    <col min="4870" max="4870" width="17.85546875" customWidth="1"/>
    <col min="4871" max="4871" width="13.85546875" customWidth="1"/>
    <col min="4873" max="4873" width="21.5703125" customWidth="1"/>
    <col min="4874" max="4874" width="20.42578125" customWidth="1"/>
    <col min="4875" max="4875" width="21" customWidth="1"/>
    <col min="4877" max="4877" width="19.140625" customWidth="1"/>
    <col min="5124" max="5124" width="20.28515625" customWidth="1"/>
    <col min="5125" max="5125" width="13.85546875" customWidth="1"/>
    <col min="5126" max="5126" width="17.85546875" customWidth="1"/>
    <col min="5127" max="5127" width="13.85546875" customWidth="1"/>
    <col min="5129" max="5129" width="21.5703125" customWidth="1"/>
    <col min="5130" max="5130" width="20.42578125" customWidth="1"/>
    <col min="5131" max="5131" width="21" customWidth="1"/>
    <col min="5133" max="5133" width="19.140625" customWidth="1"/>
    <col min="5380" max="5380" width="20.28515625" customWidth="1"/>
    <col min="5381" max="5381" width="13.85546875" customWidth="1"/>
    <col min="5382" max="5382" width="17.85546875" customWidth="1"/>
    <col min="5383" max="5383" width="13.85546875" customWidth="1"/>
    <col min="5385" max="5385" width="21.5703125" customWidth="1"/>
    <col min="5386" max="5386" width="20.42578125" customWidth="1"/>
    <col min="5387" max="5387" width="21" customWidth="1"/>
    <col min="5389" max="5389" width="19.140625" customWidth="1"/>
    <col min="5636" max="5636" width="20.28515625" customWidth="1"/>
    <col min="5637" max="5637" width="13.85546875" customWidth="1"/>
    <col min="5638" max="5638" width="17.85546875" customWidth="1"/>
    <col min="5639" max="5639" width="13.85546875" customWidth="1"/>
    <col min="5641" max="5641" width="21.5703125" customWidth="1"/>
    <col min="5642" max="5642" width="20.42578125" customWidth="1"/>
    <col min="5643" max="5643" width="21" customWidth="1"/>
    <col min="5645" max="5645" width="19.140625" customWidth="1"/>
    <col min="5892" max="5892" width="20.28515625" customWidth="1"/>
    <col min="5893" max="5893" width="13.85546875" customWidth="1"/>
    <col min="5894" max="5894" width="17.85546875" customWidth="1"/>
    <col min="5895" max="5895" width="13.85546875" customWidth="1"/>
    <col min="5897" max="5897" width="21.5703125" customWidth="1"/>
    <col min="5898" max="5898" width="20.42578125" customWidth="1"/>
    <col min="5899" max="5899" width="21" customWidth="1"/>
    <col min="5901" max="5901" width="19.140625" customWidth="1"/>
    <col min="6148" max="6148" width="20.28515625" customWidth="1"/>
    <col min="6149" max="6149" width="13.85546875" customWidth="1"/>
    <col min="6150" max="6150" width="17.85546875" customWidth="1"/>
    <col min="6151" max="6151" width="13.85546875" customWidth="1"/>
    <col min="6153" max="6153" width="21.5703125" customWidth="1"/>
    <col min="6154" max="6154" width="20.42578125" customWidth="1"/>
    <col min="6155" max="6155" width="21" customWidth="1"/>
    <col min="6157" max="6157" width="19.140625" customWidth="1"/>
    <col min="6404" max="6404" width="20.28515625" customWidth="1"/>
    <col min="6405" max="6405" width="13.85546875" customWidth="1"/>
    <col min="6406" max="6406" width="17.85546875" customWidth="1"/>
    <col min="6407" max="6407" width="13.85546875" customWidth="1"/>
    <col min="6409" max="6409" width="21.5703125" customWidth="1"/>
    <col min="6410" max="6410" width="20.42578125" customWidth="1"/>
    <col min="6411" max="6411" width="21" customWidth="1"/>
    <col min="6413" max="6413" width="19.140625" customWidth="1"/>
    <col min="6660" max="6660" width="20.28515625" customWidth="1"/>
    <col min="6661" max="6661" width="13.85546875" customWidth="1"/>
    <col min="6662" max="6662" width="17.85546875" customWidth="1"/>
    <col min="6663" max="6663" width="13.85546875" customWidth="1"/>
    <col min="6665" max="6665" width="21.5703125" customWidth="1"/>
    <col min="6666" max="6666" width="20.42578125" customWidth="1"/>
    <col min="6667" max="6667" width="21" customWidth="1"/>
    <col min="6669" max="6669" width="19.140625" customWidth="1"/>
    <col min="6916" max="6916" width="20.28515625" customWidth="1"/>
    <col min="6917" max="6917" width="13.85546875" customWidth="1"/>
    <col min="6918" max="6918" width="17.85546875" customWidth="1"/>
    <col min="6919" max="6919" width="13.85546875" customWidth="1"/>
    <col min="6921" max="6921" width="21.5703125" customWidth="1"/>
    <col min="6922" max="6922" width="20.42578125" customWidth="1"/>
    <col min="6923" max="6923" width="21" customWidth="1"/>
    <col min="6925" max="6925" width="19.140625" customWidth="1"/>
    <col min="7172" max="7172" width="20.28515625" customWidth="1"/>
    <col min="7173" max="7173" width="13.85546875" customWidth="1"/>
    <col min="7174" max="7174" width="17.85546875" customWidth="1"/>
    <col min="7175" max="7175" width="13.85546875" customWidth="1"/>
    <col min="7177" max="7177" width="21.5703125" customWidth="1"/>
    <col min="7178" max="7178" width="20.42578125" customWidth="1"/>
    <col min="7179" max="7179" width="21" customWidth="1"/>
    <col min="7181" max="7181" width="19.140625" customWidth="1"/>
    <col min="7428" max="7428" width="20.28515625" customWidth="1"/>
    <col min="7429" max="7429" width="13.85546875" customWidth="1"/>
    <col min="7430" max="7430" width="17.85546875" customWidth="1"/>
    <col min="7431" max="7431" width="13.85546875" customWidth="1"/>
    <col min="7433" max="7433" width="21.5703125" customWidth="1"/>
    <col min="7434" max="7434" width="20.42578125" customWidth="1"/>
    <col min="7435" max="7435" width="21" customWidth="1"/>
    <col min="7437" max="7437" width="19.140625" customWidth="1"/>
    <col min="7684" max="7684" width="20.28515625" customWidth="1"/>
    <col min="7685" max="7685" width="13.85546875" customWidth="1"/>
    <col min="7686" max="7686" width="17.85546875" customWidth="1"/>
    <col min="7687" max="7687" width="13.85546875" customWidth="1"/>
    <col min="7689" max="7689" width="21.5703125" customWidth="1"/>
    <col min="7690" max="7690" width="20.42578125" customWidth="1"/>
    <col min="7691" max="7691" width="21" customWidth="1"/>
    <col min="7693" max="7693" width="19.140625" customWidth="1"/>
    <col min="7940" max="7940" width="20.28515625" customWidth="1"/>
    <col min="7941" max="7941" width="13.85546875" customWidth="1"/>
    <col min="7942" max="7942" width="17.85546875" customWidth="1"/>
    <col min="7943" max="7943" width="13.85546875" customWidth="1"/>
    <col min="7945" max="7945" width="21.5703125" customWidth="1"/>
    <col min="7946" max="7946" width="20.42578125" customWidth="1"/>
    <col min="7947" max="7947" width="21" customWidth="1"/>
    <col min="7949" max="7949" width="19.140625" customWidth="1"/>
    <col min="8196" max="8196" width="20.28515625" customWidth="1"/>
    <col min="8197" max="8197" width="13.85546875" customWidth="1"/>
    <col min="8198" max="8198" width="17.85546875" customWidth="1"/>
    <col min="8199" max="8199" width="13.85546875" customWidth="1"/>
    <col min="8201" max="8201" width="21.5703125" customWidth="1"/>
    <col min="8202" max="8202" width="20.42578125" customWidth="1"/>
    <col min="8203" max="8203" width="21" customWidth="1"/>
    <col min="8205" max="8205" width="19.140625" customWidth="1"/>
    <col min="8452" max="8452" width="20.28515625" customWidth="1"/>
    <col min="8453" max="8453" width="13.85546875" customWidth="1"/>
    <col min="8454" max="8454" width="17.85546875" customWidth="1"/>
    <col min="8455" max="8455" width="13.85546875" customWidth="1"/>
    <col min="8457" max="8457" width="21.5703125" customWidth="1"/>
    <col min="8458" max="8458" width="20.42578125" customWidth="1"/>
    <col min="8459" max="8459" width="21" customWidth="1"/>
    <col min="8461" max="8461" width="19.140625" customWidth="1"/>
    <col min="8708" max="8708" width="20.28515625" customWidth="1"/>
    <col min="8709" max="8709" width="13.85546875" customWidth="1"/>
    <col min="8710" max="8710" width="17.85546875" customWidth="1"/>
    <col min="8711" max="8711" width="13.85546875" customWidth="1"/>
    <col min="8713" max="8713" width="21.5703125" customWidth="1"/>
    <col min="8714" max="8714" width="20.42578125" customWidth="1"/>
    <col min="8715" max="8715" width="21" customWidth="1"/>
    <col min="8717" max="8717" width="19.140625" customWidth="1"/>
    <col min="8964" max="8964" width="20.28515625" customWidth="1"/>
    <col min="8965" max="8965" width="13.85546875" customWidth="1"/>
    <col min="8966" max="8966" width="17.85546875" customWidth="1"/>
    <col min="8967" max="8967" width="13.85546875" customWidth="1"/>
    <col min="8969" max="8969" width="21.5703125" customWidth="1"/>
    <col min="8970" max="8970" width="20.42578125" customWidth="1"/>
    <col min="8971" max="8971" width="21" customWidth="1"/>
    <col min="8973" max="8973" width="19.140625" customWidth="1"/>
    <col min="9220" max="9220" width="20.28515625" customWidth="1"/>
    <col min="9221" max="9221" width="13.85546875" customWidth="1"/>
    <col min="9222" max="9222" width="17.85546875" customWidth="1"/>
    <col min="9223" max="9223" width="13.85546875" customWidth="1"/>
    <col min="9225" max="9225" width="21.5703125" customWidth="1"/>
    <col min="9226" max="9226" width="20.42578125" customWidth="1"/>
    <col min="9227" max="9227" width="21" customWidth="1"/>
    <col min="9229" max="9229" width="19.140625" customWidth="1"/>
    <col min="9476" max="9476" width="20.28515625" customWidth="1"/>
    <col min="9477" max="9477" width="13.85546875" customWidth="1"/>
    <col min="9478" max="9478" width="17.85546875" customWidth="1"/>
    <col min="9479" max="9479" width="13.85546875" customWidth="1"/>
    <col min="9481" max="9481" width="21.5703125" customWidth="1"/>
    <col min="9482" max="9482" width="20.42578125" customWidth="1"/>
    <col min="9483" max="9483" width="21" customWidth="1"/>
    <col min="9485" max="9485" width="19.140625" customWidth="1"/>
    <col min="9732" max="9732" width="20.28515625" customWidth="1"/>
    <col min="9733" max="9733" width="13.85546875" customWidth="1"/>
    <col min="9734" max="9734" width="17.85546875" customWidth="1"/>
    <col min="9735" max="9735" width="13.85546875" customWidth="1"/>
    <col min="9737" max="9737" width="21.5703125" customWidth="1"/>
    <col min="9738" max="9738" width="20.42578125" customWidth="1"/>
    <col min="9739" max="9739" width="21" customWidth="1"/>
    <col min="9741" max="9741" width="19.140625" customWidth="1"/>
    <col min="9988" max="9988" width="20.28515625" customWidth="1"/>
    <col min="9989" max="9989" width="13.85546875" customWidth="1"/>
    <col min="9990" max="9990" width="17.85546875" customWidth="1"/>
    <col min="9991" max="9991" width="13.85546875" customWidth="1"/>
    <col min="9993" max="9993" width="21.5703125" customWidth="1"/>
    <col min="9994" max="9994" width="20.42578125" customWidth="1"/>
    <col min="9995" max="9995" width="21" customWidth="1"/>
    <col min="9997" max="9997" width="19.140625" customWidth="1"/>
    <col min="10244" max="10244" width="20.28515625" customWidth="1"/>
    <col min="10245" max="10245" width="13.85546875" customWidth="1"/>
    <col min="10246" max="10246" width="17.85546875" customWidth="1"/>
    <col min="10247" max="10247" width="13.85546875" customWidth="1"/>
    <col min="10249" max="10249" width="21.5703125" customWidth="1"/>
    <col min="10250" max="10250" width="20.42578125" customWidth="1"/>
    <col min="10251" max="10251" width="21" customWidth="1"/>
    <col min="10253" max="10253" width="19.140625" customWidth="1"/>
    <col min="10500" max="10500" width="20.28515625" customWidth="1"/>
    <col min="10501" max="10501" width="13.85546875" customWidth="1"/>
    <col min="10502" max="10502" width="17.85546875" customWidth="1"/>
    <col min="10503" max="10503" width="13.85546875" customWidth="1"/>
    <col min="10505" max="10505" width="21.5703125" customWidth="1"/>
    <col min="10506" max="10506" width="20.42578125" customWidth="1"/>
    <col min="10507" max="10507" width="21" customWidth="1"/>
    <col min="10509" max="10509" width="19.140625" customWidth="1"/>
    <col min="10756" max="10756" width="20.28515625" customWidth="1"/>
    <col min="10757" max="10757" width="13.85546875" customWidth="1"/>
    <col min="10758" max="10758" width="17.85546875" customWidth="1"/>
    <col min="10759" max="10759" width="13.85546875" customWidth="1"/>
    <col min="10761" max="10761" width="21.5703125" customWidth="1"/>
    <col min="10762" max="10762" width="20.42578125" customWidth="1"/>
    <col min="10763" max="10763" width="21" customWidth="1"/>
    <col min="10765" max="10765" width="19.140625" customWidth="1"/>
    <col min="11012" max="11012" width="20.28515625" customWidth="1"/>
    <col min="11013" max="11013" width="13.85546875" customWidth="1"/>
    <col min="11014" max="11014" width="17.85546875" customWidth="1"/>
    <col min="11015" max="11015" width="13.85546875" customWidth="1"/>
    <col min="11017" max="11017" width="21.5703125" customWidth="1"/>
    <col min="11018" max="11018" width="20.42578125" customWidth="1"/>
    <col min="11019" max="11019" width="21" customWidth="1"/>
    <col min="11021" max="11021" width="19.140625" customWidth="1"/>
    <col min="11268" max="11268" width="20.28515625" customWidth="1"/>
    <col min="11269" max="11269" width="13.85546875" customWidth="1"/>
    <col min="11270" max="11270" width="17.85546875" customWidth="1"/>
    <col min="11271" max="11271" width="13.85546875" customWidth="1"/>
    <col min="11273" max="11273" width="21.5703125" customWidth="1"/>
    <col min="11274" max="11274" width="20.42578125" customWidth="1"/>
    <col min="11275" max="11275" width="21" customWidth="1"/>
    <col min="11277" max="11277" width="19.140625" customWidth="1"/>
    <col min="11524" max="11524" width="20.28515625" customWidth="1"/>
    <col min="11525" max="11525" width="13.85546875" customWidth="1"/>
    <col min="11526" max="11526" width="17.85546875" customWidth="1"/>
    <col min="11527" max="11527" width="13.85546875" customWidth="1"/>
    <col min="11529" max="11529" width="21.5703125" customWidth="1"/>
    <col min="11530" max="11530" width="20.42578125" customWidth="1"/>
    <col min="11531" max="11531" width="21" customWidth="1"/>
    <col min="11533" max="11533" width="19.140625" customWidth="1"/>
    <col min="11780" max="11780" width="20.28515625" customWidth="1"/>
    <col min="11781" max="11781" width="13.85546875" customWidth="1"/>
    <col min="11782" max="11782" width="17.85546875" customWidth="1"/>
    <col min="11783" max="11783" width="13.85546875" customWidth="1"/>
    <col min="11785" max="11785" width="21.5703125" customWidth="1"/>
    <col min="11786" max="11786" width="20.42578125" customWidth="1"/>
    <col min="11787" max="11787" width="21" customWidth="1"/>
    <col min="11789" max="11789" width="19.140625" customWidth="1"/>
    <col min="12036" max="12036" width="20.28515625" customWidth="1"/>
    <col min="12037" max="12037" width="13.85546875" customWidth="1"/>
    <col min="12038" max="12038" width="17.85546875" customWidth="1"/>
    <col min="12039" max="12039" width="13.85546875" customWidth="1"/>
    <col min="12041" max="12041" width="21.5703125" customWidth="1"/>
    <col min="12042" max="12042" width="20.42578125" customWidth="1"/>
    <col min="12043" max="12043" width="21" customWidth="1"/>
    <col min="12045" max="12045" width="19.140625" customWidth="1"/>
    <col min="12292" max="12292" width="20.28515625" customWidth="1"/>
    <col min="12293" max="12293" width="13.85546875" customWidth="1"/>
    <col min="12294" max="12294" width="17.85546875" customWidth="1"/>
    <col min="12295" max="12295" width="13.85546875" customWidth="1"/>
    <col min="12297" max="12297" width="21.5703125" customWidth="1"/>
    <col min="12298" max="12298" width="20.42578125" customWidth="1"/>
    <col min="12299" max="12299" width="21" customWidth="1"/>
    <col min="12301" max="12301" width="19.140625" customWidth="1"/>
    <col min="12548" max="12548" width="20.28515625" customWidth="1"/>
    <col min="12549" max="12549" width="13.85546875" customWidth="1"/>
    <col min="12550" max="12550" width="17.85546875" customWidth="1"/>
    <col min="12551" max="12551" width="13.85546875" customWidth="1"/>
    <col min="12553" max="12553" width="21.5703125" customWidth="1"/>
    <col min="12554" max="12554" width="20.42578125" customWidth="1"/>
    <col min="12555" max="12555" width="21" customWidth="1"/>
    <col min="12557" max="12557" width="19.140625" customWidth="1"/>
    <col min="12804" max="12804" width="20.28515625" customWidth="1"/>
    <col min="12805" max="12805" width="13.85546875" customWidth="1"/>
    <col min="12806" max="12806" width="17.85546875" customWidth="1"/>
    <col min="12807" max="12807" width="13.85546875" customWidth="1"/>
    <col min="12809" max="12809" width="21.5703125" customWidth="1"/>
    <col min="12810" max="12810" width="20.42578125" customWidth="1"/>
    <col min="12811" max="12811" width="21" customWidth="1"/>
    <col min="12813" max="12813" width="19.140625" customWidth="1"/>
    <col min="13060" max="13060" width="20.28515625" customWidth="1"/>
    <col min="13061" max="13061" width="13.85546875" customWidth="1"/>
    <col min="13062" max="13062" width="17.85546875" customWidth="1"/>
    <col min="13063" max="13063" width="13.85546875" customWidth="1"/>
    <col min="13065" max="13065" width="21.5703125" customWidth="1"/>
    <col min="13066" max="13066" width="20.42578125" customWidth="1"/>
    <col min="13067" max="13067" width="21" customWidth="1"/>
    <col min="13069" max="13069" width="19.140625" customWidth="1"/>
    <col min="13316" max="13316" width="20.28515625" customWidth="1"/>
    <col min="13317" max="13317" width="13.85546875" customWidth="1"/>
    <col min="13318" max="13318" width="17.85546875" customWidth="1"/>
    <col min="13319" max="13319" width="13.85546875" customWidth="1"/>
    <col min="13321" max="13321" width="21.5703125" customWidth="1"/>
    <col min="13322" max="13322" width="20.42578125" customWidth="1"/>
    <col min="13323" max="13323" width="21" customWidth="1"/>
    <col min="13325" max="13325" width="19.140625" customWidth="1"/>
    <col min="13572" max="13572" width="20.28515625" customWidth="1"/>
    <col min="13573" max="13573" width="13.85546875" customWidth="1"/>
    <col min="13574" max="13574" width="17.85546875" customWidth="1"/>
    <col min="13575" max="13575" width="13.85546875" customWidth="1"/>
    <col min="13577" max="13577" width="21.5703125" customWidth="1"/>
    <col min="13578" max="13578" width="20.42578125" customWidth="1"/>
    <col min="13579" max="13579" width="21" customWidth="1"/>
    <col min="13581" max="13581" width="19.140625" customWidth="1"/>
    <col min="13828" max="13828" width="20.28515625" customWidth="1"/>
    <col min="13829" max="13829" width="13.85546875" customWidth="1"/>
    <col min="13830" max="13830" width="17.85546875" customWidth="1"/>
    <col min="13831" max="13831" width="13.85546875" customWidth="1"/>
    <col min="13833" max="13833" width="21.5703125" customWidth="1"/>
    <col min="13834" max="13834" width="20.42578125" customWidth="1"/>
    <col min="13835" max="13835" width="21" customWidth="1"/>
    <col min="13837" max="13837" width="19.140625" customWidth="1"/>
    <col min="14084" max="14084" width="20.28515625" customWidth="1"/>
    <col min="14085" max="14085" width="13.85546875" customWidth="1"/>
    <col min="14086" max="14086" width="17.85546875" customWidth="1"/>
    <col min="14087" max="14087" width="13.85546875" customWidth="1"/>
    <col min="14089" max="14089" width="21.5703125" customWidth="1"/>
    <col min="14090" max="14090" width="20.42578125" customWidth="1"/>
    <col min="14091" max="14091" width="21" customWidth="1"/>
    <col min="14093" max="14093" width="19.140625" customWidth="1"/>
    <col min="14340" max="14340" width="20.28515625" customWidth="1"/>
    <col min="14341" max="14341" width="13.85546875" customWidth="1"/>
    <col min="14342" max="14342" width="17.85546875" customWidth="1"/>
    <col min="14343" max="14343" width="13.85546875" customWidth="1"/>
    <col min="14345" max="14345" width="21.5703125" customWidth="1"/>
    <col min="14346" max="14346" width="20.42578125" customWidth="1"/>
    <col min="14347" max="14347" width="21" customWidth="1"/>
    <col min="14349" max="14349" width="19.140625" customWidth="1"/>
    <col min="14596" max="14596" width="20.28515625" customWidth="1"/>
    <col min="14597" max="14597" width="13.85546875" customWidth="1"/>
    <col min="14598" max="14598" width="17.85546875" customWidth="1"/>
    <col min="14599" max="14599" width="13.85546875" customWidth="1"/>
    <col min="14601" max="14601" width="21.5703125" customWidth="1"/>
    <col min="14602" max="14602" width="20.42578125" customWidth="1"/>
    <col min="14603" max="14603" width="21" customWidth="1"/>
    <col min="14605" max="14605" width="19.140625" customWidth="1"/>
    <col min="14852" max="14852" width="20.28515625" customWidth="1"/>
    <col min="14853" max="14853" width="13.85546875" customWidth="1"/>
    <col min="14854" max="14854" width="17.85546875" customWidth="1"/>
    <col min="14855" max="14855" width="13.85546875" customWidth="1"/>
    <col min="14857" max="14857" width="21.5703125" customWidth="1"/>
    <col min="14858" max="14858" width="20.42578125" customWidth="1"/>
    <col min="14859" max="14859" width="21" customWidth="1"/>
    <col min="14861" max="14861" width="19.140625" customWidth="1"/>
    <col min="15108" max="15108" width="20.28515625" customWidth="1"/>
    <col min="15109" max="15109" width="13.85546875" customWidth="1"/>
    <col min="15110" max="15110" width="17.85546875" customWidth="1"/>
    <col min="15111" max="15111" width="13.85546875" customWidth="1"/>
    <col min="15113" max="15113" width="21.5703125" customWidth="1"/>
    <col min="15114" max="15114" width="20.42578125" customWidth="1"/>
    <col min="15115" max="15115" width="21" customWidth="1"/>
    <col min="15117" max="15117" width="19.140625" customWidth="1"/>
    <col min="15364" max="15364" width="20.28515625" customWidth="1"/>
    <col min="15365" max="15365" width="13.85546875" customWidth="1"/>
    <col min="15366" max="15366" width="17.85546875" customWidth="1"/>
    <col min="15367" max="15367" width="13.85546875" customWidth="1"/>
    <col min="15369" max="15369" width="21.5703125" customWidth="1"/>
    <col min="15370" max="15370" width="20.42578125" customWidth="1"/>
    <col min="15371" max="15371" width="21" customWidth="1"/>
    <col min="15373" max="15373" width="19.140625" customWidth="1"/>
    <col min="15620" max="15620" width="20.28515625" customWidth="1"/>
    <col min="15621" max="15621" width="13.85546875" customWidth="1"/>
    <col min="15622" max="15622" width="17.85546875" customWidth="1"/>
    <col min="15623" max="15623" width="13.85546875" customWidth="1"/>
    <col min="15625" max="15625" width="21.5703125" customWidth="1"/>
    <col min="15626" max="15626" width="20.42578125" customWidth="1"/>
    <col min="15627" max="15627" width="21" customWidth="1"/>
    <col min="15629" max="15629" width="19.140625" customWidth="1"/>
    <col min="15876" max="15876" width="20.28515625" customWidth="1"/>
    <col min="15877" max="15877" width="13.85546875" customWidth="1"/>
    <col min="15878" max="15878" width="17.85546875" customWidth="1"/>
    <col min="15879" max="15879" width="13.85546875" customWidth="1"/>
    <col min="15881" max="15881" width="21.5703125" customWidth="1"/>
    <col min="15882" max="15882" width="20.42578125" customWidth="1"/>
    <col min="15883" max="15883" width="21" customWidth="1"/>
    <col min="15885" max="15885" width="19.140625" customWidth="1"/>
    <col min="16132" max="16132" width="20.28515625" customWidth="1"/>
    <col min="16133" max="16133" width="13.85546875" customWidth="1"/>
    <col min="16134" max="16134" width="17.85546875" customWidth="1"/>
    <col min="16135" max="16135" width="13.85546875" customWidth="1"/>
    <col min="16137" max="16137" width="21.5703125" customWidth="1"/>
    <col min="16138" max="16138" width="20.42578125" customWidth="1"/>
    <col min="16139" max="16139" width="21" customWidth="1"/>
    <col min="16141" max="16141" width="19.140625" customWidth="1"/>
  </cols>
  <sheetData>
    <row r="2" spans="2:13" x14ac:dyDescent="0.25">
      <c r="D2" s="47" t="s">
        <v>13</v>
      </c>
      <c r="E2" s="60" t="s">
        <v>14</v>
      </c>
      <c r="F2" s="60"/>
    </row>
    <row r="3" spans="2:13" x14ac:dyDescent="0.25">
      <c r="G3" s="25" t="s">
        <v>32</v>
      </c>
      <c r="H3" s="26"/>
      <c r="I3" s="21">
        <f>I5+I4</f>
        <v>6.2601000000000004E-2</v>
      </c>
    </row>
    <row r="4" spans="2:13" x14ac:dyDescent="0.25">
      <c r="B4" s="45" t="s">
        <v>56</v>
      </c>
      <c r="C4" s="13">
        <v>1000</v>
      </c>
      <c r="D4" s="7" t="s">
        <v>25</v>
      </c>
      <c r="E4" s="19">
        <v>6.38</v>
      </c>
      <c r="G4" s="7" t="s">
        <v>31</v>
      </c>
      <c r="H4" s="7"/>
      <c r="I4" s="31">
        <f>Stromverbrauch!C19*C5</f>
        <v>1.3820999999999998E-2</v>
      </c>
      <c r="J4" t="s">
        <v>22</v>
      </c>
    </row>
    <row r="5" spans="2:13" x14ac:dyDescent="0.25">
      <c r="B5" s="45" t="s">
        <v>55</v>
      </c>
      <c r="C5" s="46">
        <v>1</v>
      </c>
      <c r="D5" s="7" t="s">
        <v>26</v>
      </c>
      <c r="E5" s="37">
        <f>Stromverbrauch!C11*C5</f>
        <v>48.780000000000008</v>
      </c>
      <c r="G5" s="7" t="s">
        <v>33</v>
      </c>
      <c r="H5" s="7"/>
      <c r="I5" s="21">
        <f>E5/E6</f>
        <v>4.8780000000000011E-2</v>
      </c>
      <c r="J5" s="7" t="s">
        <v>35</v>
      </c>
      <c r="K5" s="36">
        <v>2</v>
      </c>
    </row>
    <row r="6" spans="2:13" x14ac:dyDescent="0.25">
      <c r="D6" s="7" t="s">
        <v>11</v>
      </c>
      <c r="E6" s="20">
        <f>C4*C5</f>
        <v>1000</v>
      </c>
      <c r="G6" s="27" t="s">
        <v>21</v>
      </c>
      <c r="H6" s="28"/>
      <c r="I6" s="30">
        <f>E4/I4</f>
        <v>461.61638086969111</v>
      </c>
      <c r="J6" s="28" t="s">
        <v>21</v>
      </c>
      <c r="K6" s="35">
        <f>I6/K5</f>
        <v>230.80819043484556</v>
      </c>
    </row>
    <row r="8" spans="2:13" x14ac:dyDescent="0.25">
      <c r="B8" s="2" t="s">
        <v>12</v>
      </c>
      <c r="C8" s="2" t="s">
        <v>34</v>
      </c>
      <c r="D8" s="2" t="s">
        <v>1</v>
      </c>
      <c r="E8" s="2" t="s">
        <v>2</v>
      </c>
      <c r="F8" s="2" t="s">
        <v>3</v>
      </c>
      <c r="G8" s="2" t="s">
        <v>4</v>
      </c>
      <c r="H8" s="2" t="s">
        <v>5</v>
      </c>
      <c r="I8" s="2" t="s">
        <v>32</v>
      </c>
      <c r="J8" s="2" t="s">
        <v>6</v>
      </c>
      <c r="K8" s="2" t="s">
        <v>7</v>
      </c>
      <c r="M8" s="51"/>
    </row>
    <row r="9" spans="2:13" x14ac:dyDescent="0.25">
      <c r="B9" s="8">
        <v>0</v>
      </c>
      <c r="C9" s="52">
        <f t="shared" ref="C9:C19" si="0">D9</f>
        <v>0</v>
      </c>
      <c r="D9" s="20">
        <f t="shared" ref="D9:D18" si="1">$E$6*B9</f>
        <v>0</v>
      </c>
      <c r="E9" s="23">
        <f>$E$4</f>
        <v>6.38</v>
      </c>
      <c r="F9" s="5">
        <f>$I$5*D9</f>
        <v>0</v>
      </c>
      <c r="G9" s="12">
        <f>E9+F9</f>
        <v>6.38</v>
      </c>
      <c r="H9" s="24">
        <v>0</v>
      </c>
      <c r="I9" s="24">
        <f>$I$3</f>
        <v>6.2601000000000004E-2</v>
      </c>
      <c r="J9" s="12">
        <f>I9*D9</f>
        <v>0</v>
      </c>
      <c r="K9" s="5">
        <f>J9-G9</f>
        <v>-6.38</v>
      </c>
    </row>
    <row r="10" spans="2:13" x14ac:dyDescent="0.25">
      <c r="B10" s="8">
        <v>0.1</v>
      </c>
      <c r="C10" s="52">
        <f t="shared" si="0"/>
        <v>100</v>
      </c>
      <c r="D10" s="20">
        <f t="shared" si="1"/>
        <v>100</v>
      </c>
      <c r="E10" s="23">
        <f t="shared" ref="E10:E19" si="2">$E$4</f>
        <v>6.38</v>
      </c>
      <c r="F10" s="5">
        <f t="shared" ref="F10:F19" si="3">$I$5*D10</f>
        <v>4.878000000000001</v>
      </c>
      <c r="G10" s="12">
        <f t="shared" ref="G10:G19" si="4">E10+F10</f>
        <v>11.258000000000001</v>
      </c>
      <c r="H10" s="24">
        <f t="shared" ref="H10:H19" si="5">G10/D10</f>
        <v>0.11258000000000001</v>
      </c>
      <c r="I10" s="24">
        <f t="shared" ref="I10:I19" si="6">$I$3</f>
        <v>6.2601000000000004E-2</v>
      </c>
      <c r="J10" s="12">
        <f t="shared" ref="J10:J19" si="7">I10*D10</f>
        <v>6.2601000000000004</v>
      </c>
      <c r="K10" s="5">
        <f t="shared" ref="K10:K19" si="8">J10-G10</f>
        <v>-4.9979000000000005</v>
      </c>
    </row>
    <row r="11" spans="2:13" x14ac:dyDescent="0.25">
      <c r="B11" s="8">
        <v>0.2</v>
      </c>
      <c r="C11" s="52">
        <f t="shared" si="0"/>
        <v>200</v>
      </c>
      <c r="D11" s="20">
        <f t="shared" si="1"/>
        <v>200</v>
      </c>
      <c r="E11" s="23">
        <f t="shared" si="2"/>
        <v>6.38</v>
      </c>
      <c r="F11" s="5">
        <f t="shared" si="3"/>
        <v>9.756000000000002</v>
      </c>
      <c r="G11" s="12">
        <f t="shared" si="4"/>
        <v>16.136000000000003</v>
      </c>
      <c r="H11" s="24">
        <f t="shared" si="5"/>
        <v>8.0680000000000016E-2</v>
      </c>
      <c r="I11" s="24">
        <f t="shared" si="6"/>
        <v>6.2601000000000004E-2</v>
      </c>
      <c r="J11" s="12">
        <f t="shared" si="7"/>
        <v>12.520200000000001</v>
      </c>
      <c r="K11" s="5">
        <f t="shared" si="8"/>
        <v>-3.6158000000000019</v>
      </c>
    </row>
    <row r="12" spans="2:13" x14ac:dyDescent="0.25">
      <c r="B12" s="8">
        <v>0.3</v>
      </c>
      <c r="C12" s="52">
        <f t="shared" si="0"/>
        <v>300</v>
      </c>
      <c r="D12" s="20">
        <f t="shared" si="1"/>
        <v>300</v>
      </c>
      <c r="E12" s="23">
        <f t="shared" si="2"/>
        <v>6.38</v>
      </c>
      <c r="F12" s="5">
        <f t="shared" si="3"/>
        <v>14.634000000000004</v>
      </c>
      <c r="G12" s="12">
        <f t="shared" si="4"/>
        <v>21.014000000000003</v>
      </c>
      <c r="H12" s="24">
        <f t="shared" si="5"/>
        <v>7.0046666666666674E-2</v>
      </c>
      <c r="I12" s="24">
        <f t="shared" si="6"/>
        <v>6.2601000000000004E-2</v>
      </c>
      <c r="J12" s="12">
        <f t="shared" si="7"/>
        <v>18.7803</v>
      </c>
      <c r="K12" s="5">
        <f t="shared" si="8"/>
        <v>-2.2337000000000025</v>
      </c>
    </row>
    <row r="13" spans="2:13" x14ac:dyDescent="0.25">
      <c r="B13" s="8">
        <v>0.4</v>
      </c>
      <c r="C13" s="52">
        <f t="shared" si="0"/>
        <v>400</v>
      </c>
      <c r="D13" s="20">
        <f t="shared" si="1"/>
        <v>400</v>
      </c>
      <c r="E13" s="23">
        <f t="shared" si="2"/>
        <v>6.38</v>
      </c>
      <c r="F13" s="5">
        <f t="shared" si="3"/>
        <v>19.512000000000004</v>
      </c>
      <c r="G13" s="12">
        <f t="shared" si="4"/>
        <v>25.892000000000003</v>
      </c>
      <c r="H13" s="24">
        <f t="shared" si="5"/>
        <v>6.473000000000001E-2</v>
      </c>
      <c r="I13" s="24">
        <f t="shared" si="6"/>
        <v>6.2601000000000004E-2</v>
      </c>
      <c r="J13" s="12">
        <f t="shared" si="7"/>
        <v>25.040400000000002</v>
      </c>
      <c r="K13" s="5">
        <f t="shared" si="8"/>
        <v>-0.85160000000000124</v>
      </c>
    </row>
    <row r="14" spans="2:13" x14ac:dyDescent="0.25">
      <c r="B14" s="8">
        <v>0.5</v>
      </c>
      <c r="C14" s="52">
        <f t="shared" si="0"/>
        <v>500</v>
      </c>
      <c r="D14" s="20">
        <f t="shared" si="1"/>
        <v>500</v>
      </c>
      <c r="E14" s="23">
        <f t="shared" si="2"/>
        <v>6.38</v>
      </c>
      <c r="F14" s="5">
        <f t="shared" si="3"/>
        <v>24.390000000000004</v>
      </c>
      <c r="G14" s="12">
        <f t="shared" si="4"/>
        <v>30.770000000000003</v>
      </c>
      <c r="H14" s="24">
        <f t="shared" si="5"/>
        <v>6.1540000000000004E-2</v>
      </c>
      <c r="I14" s="24">
        <f t="shared" si="6"/>
        <v>6.2601000000000004E-2</v>
      </c>
      <c r="J14" s="12">
        <f t="shared" si="7"/>
        <v>31.300500000000003</v>
      </c>
      <c r="K14" s="5">
        <f t="shared" si="8"/>
        <v>0.53049999999999997</v>
      </c>
    </row>
    <row r="15" spans="2:13" x14ac:dyDescent="0.25">
      <c r="B15" s="8">
        <v>0.6</v>
      </c>
      <c r="C15" s="52">
        <f t="shared" si="0"/>
        <v>600</v>
      </c>
      <c r="D15" s="20">
        <f t="shared" si="1"/>
        <v>600</v>
      </c>
      <c r="E15" s="23">
        <f t="shared" si="2"/>
        <v>6.38</v>
      </c>
      <c r="F15" s="5">
        <f t="shared" si="3"/>
        <v>29.268000000000008</v>
      </c>
      <c r="G15" s="12">
        <f t="shared" si="4"/>
        <v>35.64800000000001</v>
      </c>
      <c r="H15" s="24">
        <f t="shared" si="5"/>
        <v>5.9413333333333353E-2</v>
      </c>
      <c r="I15" s="24">
        <f t="shared" si="6"/>
        <v>6.2601000000000004E-2</v>
      </c>
      <c r="J15" s="12">
        <f t="shared" si="7"/>
        <v>37.560600000000001</v>
      </c>
      <c r="K15" s="5">
        <f t="shared" si="8"/>
        <v>1.9125999999999905</v>
      </c>
    </row>
    <row r="16" spans="2:13" x14ac:dyDescent="0.25">
      <c r="B16" s="8">
        <v>0.7</v>
      </c>
      <c r="C16" s="52">
        <f t="shared" si="0"/>
        <v>700</v>
      </c>
      <c r="D16" s="20">
        <f t="shared" si="1"/>
        <v>700</v>
      </c>
      <c r="E16" s="23">
        <f t="shared" si="2"/>
        <v>6.38</v>
      </c>
      <c r="F16" s="5">
        <f t="shared" si="3"/>
        <v>34.146000000000008</v>
      </c>
      <c r="G16" s="12">
        <f t="shared" si="4"/>
        <v>40.52600000000001</v>
      </c>
      <c r="H16" s="24">
        <f t="shared" si="5"/>
        <v>5.7894285714285731E-2</v>
      </c>
      <c r="I16" s="24">
        <f t="shared" si="6"/>
        <v>6.2601000000000004E-2</v>
      </c>
      <c r="J16" s="12">
        <f t="shared" si="7"/>
        <v>43.820700000000002</v>
      </c>
      <c r="K16" s="5">
        <f t="shared" si="8"/>
        <v>3.2946999999999917</v>
      </c>
    </row>
    <row r="17" spans="2:11" x14ac:dyDescent="0.25">
      <c r="B17" s="8">
        <v>0.8</v>
      </c>
      <c r="C17" s="52">
        <f t="shared" si="0"/>
        <v>800</v>
      </c>
      <c r="D17" s="20">
        <f t="shared" si="1"/>
        <v>800</v>
      </c>
      <c r="E17" s="23">
        <f t="shared" si="2"/>
        <v>6.38</v>
      </c>
      <c r="F17" s="5">
        <f t="shared" si="3"/>
        <v>39.024000000000008</v>
      </c>
      <c r="G17" s="12">
        <f t="shared" si="4"/>
        <v>45.404000000000011</v>
      </c>
      <c r="H17" s="24">
        <f t="shared" si="5"/>
        <v>5.6755000000000014E-2</v>
      </c>
      <c r="I17" s="24">
        <f t="shared" si="6"/>
        <v>6.2601000000000004E-2</v>
      </c>
      <c r="J17" s="12">
        <f t="shared" si="7"/>
        <v>50.080800000000004</v>
      </c>
      <c r="K17" s="5">
        <f t="shared" si="8"/>
        <v>4.676799999999993</v>
      </c>
    </row>
    <row r="18" spans="2:11" x14ac:dyDescent="0.25">
      <c r="B18" s="8">
        <v>0.9</v>
      </c>
      <c r="C18" s="52">
        <f t="shared" si="0"/>
        <v>900</v>
      </c>
      <c r="D18" s="20">
        <f t="shared" si="1"/>
        <v>900</v>
      </c>
      <c r="E18" s="23">
        <f t="shared" si="2"/>
        <v>6.38</v>
      </c>
      <c r="F18" s="5">
        <f t="shared" si="3"/>
        <v>43.902000000000008</v>
      </c>
      <c r="G18" s="12">
        <f t="shared" si="4"/>
        <v>50.282000000000011</v>
      </c>
      <c r="H18" s="24">
        <f t="shared" si="5"/>
        <v>5.5868888888888898E-2</v>
      </c>
      <c r="I18" s="24">
        <f t="shared" si="6"/>
        <v>6.2601000000000004E-2</v>
      </c>
      <c r="J18" s="12">
        <f t="shared" si="7"/>
        <v>56.340900000000005</v>
      </c>
      <c r="K18" s="5">
        <f t="shared" si="8"/>
        <v>6.0588999999999942</v>
      </c>
    </row>
    <row r="19" spans="2:11" x14ac:dyDescent="0.25">
      <c r="B19" s="8">
        <v>1</v>
      </c>
      <c r="C19" s="52">
        <f t="shared" si="0"/>
        <v>1000</v>
      </c>
      <c r="D19" s="20">
        <f>$E$6*B19</f>
        <v>1000</v>
      </c>
      <c r="E19" s="23">
        <f t="shared" si="2"/>
        <v>6.38</v>
      </c>
      <c r="F19" s="5">
        <f t="shared" si="3"/>
        <v>48.780000000000008</v>
      </c>
      <c r="G19" s="12">
        <f t="shared" si="4"/>
        <v>55.160000000000011</v>
      </c>
      <c r="H19" s="24">
        <f t="shared" si="5"/>
        <v>5.5160000000000008E-2</v>
      </c>
      <c r="I19" s="24">
        <f t="shared" si="6"/>
        <v>6.2601000000000004E-2</v>
      </c>
      <c r="J19" s="12">
        <f t="shared" si="7"/>
        <v>62.601000000000006</v>
      </c>
      <c r="K19" s="5">
        <f t="shared" si="8"/>
        <v>7.4409999999999954</v>
      </c>
    </row>
  </sheetData>
  <mergeCells count="1">
    <mergeCell ref="E2:F2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9"/>
  <sheetViews>
    <sheetView tabSelected="1" zoomScale="90" zoomScaleNormal="90" workbookViewId="0">
      <selection activeCell="K28" sqref="K28"/>
    </sheetView>
  </sheetViews>
  <sheetFormatPr baseColWidth="10" defaultRowHeight="15" x14ac:dyDescent="0.25"/>
  <cols>
    <col min="1" max="1" width="1" customWidth="1"/>
    <col min="2" max="2" width="15" customWidth="1"/>
    <col min="3" max="3" width="14.7109375" customWidth="1"/>
    <col min="4" max="4" width="34.85546875" customWidth="1"/>
    <col min="5" max="5" width="15.85546875" customWidth="1"/>
    <col min="6" max="6" width="17.85546875" customWidth="1"/>
    <col min="7" max="7" width="13.85546875" customWidth="1"/>
    <col min="8" max="8" width="14.7109375" customWidth="1"/>
    <col min="9" max="9" width="16" customWidth="1"/>
    <col min="10" max="10" width="23" customWidth="1"/>
    <col min="11" max="11" width="19.28515625" customWidth="1"/>
    <col min="12" max="12" width="13.28515625" customWidth="1"/>
    <col min="13" max="13" width="19.140625" customWidth="1"/>
    <col min="260" max="260" width="20.28515625" customWidth="1"/>
    <col min="261" max="261" width="13.85546875" customWidth="1"/>
    <col min="262" max="262" width="17.85546875" customWidth="1"/>
    <col min="263" max="263" width="13.85546875" customWidth="1"/>
    <col min="265" max="265" width="21.5703125" customWidth="1"/>
    <col min="266" max="266" width="20.42578125" customWidth="1"/>
    <col min="267" max="267" width="21" customWidth="1"/>
    <col min="269" max="269" width="19.140625" customWidth="1"/>
    <col min="516" max="516" width="20.28515625" customWidth="1"/>
    <col min="517" max="517" width="13.85546875" customWidth="1"/>
    <col min="518" max="518" width="17.85546875" customWidth="1"/>
    <col min="519" max="519" width="13.85546875" customWidth="1"/>
    <col min="521" max="521" width="21.5703125" customWidth="1"/>
    <col min="522" max="522" width="20.42578125" customWidth="1"/>
    <col min="523" max="523" width="21" customWidth="1"/>
    <col min="525" max="525" width="19.140625" customWidth="1"/>
    <col min="772" max="772" width="20.28515625" customWidth="1"/>
    <col min="773" max="773" width="13.85546875" customWidth="1"/>
    <col min="774" max="774" width="17.85546875" customWidth="1"/>
    <col min="775" max="775" width="13.85546875" customWidth="1"/>
    <col min="777" max="777" width="21.5703125" customWidth="1"/>
    <col min="778" max="778" width="20.42578125" customWidth="1"/>
    <col min="779" max="779" width="21" customWidth="1"/>
    <col min="781" max="781" width="19.140625" customWidth="1"/>
    <col min="1028" max="1028" width="20.28515625" customWidth="1"/>
    <col min="1029" max="1029" width="13.85546875" customWidth="1"/>
    <col min="1030" max="1030" width="17.85546875" customWidth="1"/>
    <col min="1031" max="1031" width="13.85546875" customWidth="1"/>
    <col min="1033" max="1033" width="21.5703125" customWidth="1"/>
    <col min="1034" max="1034" width="20.42578125" customWidth="1"/>
    <col min="1035" max="1035" width="21" customWidth="1"/>
    <col min="1037" max="1037" width="19.140625" customWidth="1"/>
    <col min="1284" max="1284" width="20.28515625" customWidth="1"/>
    <col min="1285" max="1285" width="13.85546875" customWidth="1"/>
    <col min="1286" max="1286" width="17.85546875" customWidth="1"/>
    <col min="1287" max="1287" width="13.85546875" customWidth="1"/>
    <col min="1289" max="1289" width="21.5703125" customWidth="1"/>
    <col min="1290" max="1290" width="20.42578125" customWidth="1"/>
    <col min="1291" max="1291" width="21" customWidth="1"/>
    <col min="1293" max="1293" width="19.140625" customWidth="1"/>
    <col min="1540" max="1540" width="20.28515625" customWidth="1"/>
    <col min="1541" max="1541" width="13.85546875" customWidth="1"/>
    <col min="1542" max="1542" width="17.85546875" customWidth="1"/>
    <col min="1543" max="1543" width="13.85546875" customWidth="1"/>
    <col min="1545" max="1545" width="21.5703125" customWidth="1"/>
    <col min="1546" max="1546" width="20.42578125" customWidth="1"/>
    <col min="1547" max="1547" width="21" customWidth="1"/>
    <col min="1549" max="1549" width="19.140625" customWidth="1"/>
    <col min="1796" max="1796" width="20.28515625" customWidth="1"/>
    <col min="1797" max="1797" width="13.85546875" customWidth="1"/>
    <col min="1798" max="1798" width="17.85546875" customWidth="1"/>
    <col min="1799" max="1799" width="13.85546875" customWidth="1"/>
    <col min="1801" max="1801" width="21.5703125" customWidth="1"/>
    <col min="1802" max="1802" width="20.42578125" customWidth="1"/>
    <col min="1803" max="1803" width="21" customWidth="1"/>
    <col min="1805" max="1805" width="19.140625" customWidth="1"/>
    <col min="2052" max="2052" width="20.28515625" customWidth="1"/>
    <col min="2053" max="2053" width="13.85546875" customWidth="1"/>
    <col min="2054" max="2054" width="17.85546875" customWidth="1"/>
    <col min="2055" max="2055" width="13.85546875" customWidth="1"/>
    <col min="2057" max="2057" width="21.5703125" customWidth="1"/>
    <col min="2058" max="2058" width="20.42578125" customWidth="1"/>
    <col min="2059" max="2059" width="21" customWidth="1"/>
    <col min="2061" max="2061" width="19.140625" customWidth="1"/>
    <col min="2308" max="2308" width="20.28515625" customWidth="1"/>
    <col min="2309" max="2309" width="13.85546875" customWidth="1"/>
    <col min="2310" max="2310" width="17.85546875" customWidth="1"/>
    <col min="2311" max="2311" width="13.85546875" customWidth="1"/>
    <col min="2313" max="2313" width="21.5703125" customWidth="1"/>
    <col min="2314" max="2314" width="20.42578125" customWidth="1"/>
    <col min="2315" max="2315" width="21" customWidth="1"/>
    <col min="2317" max="2317" width="19.140625" customWidth="1"/>
    <col min="2564" max="2564" width="20.28515625" customWidth="1"/>
    <col min="2565" max="2565" width="13.85546875" customWidth="1"/>
    <col min="2566" max="2566" width="17.85546875" customWidth="1"/>
    <col min="2567" max="2567" width="13.85546875" customWidth="1"/>
    <col min="2569" max="2569" width="21.5703125" customWidth="1"/>
    <col min="2570" max="2570" width="20.42578125" customWidth="1"/>
    <col min="2571" max="2571" width="21" customWidth="1"/>
    <col min="2573" max="2573" width="19.140625" customWidth="1"/>
    <col min="2820" max="2820" width="20.28515625" customWidth="1"/>
    <col min="2821" max="2821" width="13.85546875" customWidth="1"/>
    <col min="2822" max="2822" width="17.85546875" customWidth="1"/>
    <col min="2823" max="2823" width="13.85546875" customWidth="1"/>
    <col min="2825" max="2825" width="21.5703125" customWidth="1"/>
    <col min="2826" max="2826" width="20.42578125" customWidth="1"/>
    <col min="2827" max="2827" width="21" customWidth="1"/>
    <col min="2829" max="2829" width="19.140625" customWidth="1"/>
    <col min="3076" max="3076" width="20.28515625" customWidth="1"/>
    <col min="3077" max="3077" width="13.85546875" customWidth="1"/>
    <col min="3078" max="3078" width="17.85546875" customWidth="1"/>
    <col min="3079" max="3079" width="13.85546875" customWidth="1"/>
    <col min="3081" max="3081" width="21.5703125" customWidth="1"/>
    <col min="3082" max="3082" width="20.42578125" customWidth="1"/>
    <col min="3083" max="3083" width="21" customWidth="1"/>
    <col min="3085" max="3085" width="19.140625" customWidth="1"/>
    <col min="3332" max="3332" width="20.28515625" customWidth="1"/>
    <col min="3333" max="3333" width="13.85546875" customWidth="1"/>
    <col min="3334" max="3334" width="17.85546875" customWidth="1"/>
    <col min="3335" max="3335" width="13.85546875" customWidth="1"/>
    <col min="3337" max="3337" width="21.5703125" customWidth="1"/>
    <col min="3338" max="3338" width="20.42578125" customWidth="1"/>
    <col min="3339" max="3339" width="21" customWidth="1"/>
    <col min="3341" max="3341" width="19.140625" customWidth="1"/>
    <col min="3588" max="3588" width="20.28515625" customWidth="1"/>
    <col min="3589" max="3589" width="13.85546875" customWidth="1"/>
    <col min="3590" max="3590" width="17.85546875" customWidth="1"/>
    <col min="3591" max="3591" width="13.85546875" customWidth="1"/>
    <col min="3593" max="3593" width="21.5703125" customWidth="1"/>
    <col min="3594" max="3594" width="20.42578125" customWidth="1"/>
    <col min="3595" max="3595" width="21" customWidth="1"/>
    <col min="3597" max="3597" width="19.140625" customWidth="1"/>
    <col min="3844" max="3844" width="20.28515625" customWidth="1"/>
    <col min="3845" max="3845" width="13.85546875" customWidth="1"/>
    <col min="3846" max="3846" width="17.85546875" customWidth="1"/>
    <col min="3847" max="3847" width="13.85546875" customWidth="1"/>
    <col min="3849" max="3849" width="21.5703125" customWidth="1"/>
    <col min="3850" max="3850" width="20.42578125" customWidth="1"/>
    <col min="3851" max="3851" width="21" customWidth="1"/>
    <col min="3853" max="3853" width="19.140625" customWidth="1"/>
    <col min="4100" max="4100" width="20.28515625" customWidth="1"/>
    <col min="4101" max="4101" width="13.85546875" customWidth="1"/>
    <col min="4102" max="4102" width="17.85546875" customWidth="1"/>
    <col min="4103" max="4103" width="13.85546875" customWidth="1"/>
    <col min="4105" max="4105" width="21.5703125" customWidth="1"/>
    <col min="4106" max="4106" width="20.42578125" customWidth="1"/>
    <col min="4107" max="4107" width="21" customWidth="1"/>
    <col min="4109" max="4109" width="19.140625" customWidth="1"/>
    <col min="4356" max="4356" width="20.28515625" customWidth="1"/>
    <col min="4357" max="4357" width="13.85546875" customWidth="1"/>
    <col min="4358" max="4358" width="17.85546875" customWidth="1"/>
    <col min="4359" max="4359" width="13.85546875" customWidth="1"/>
    <col min="4361" max="4361" width="21.5703125" customWidth="1"/>
    <col min="4362" max="4362" width="20.42578125" customWidth="1"/>
    <col min="4363" max="4363" width="21" customWidth="1"/>
    <col min="4365" max="4365" width="19.140625" customWidth="1"/>
    <col min="4612" max="4612" width="20.28515625" customWidth="1"/>
    <col min="4613" max="4613" width="13.85546875" customWidth="1"/>
    <col min="4614" max="4614" width="17.85546875" customWidth="1"/>
    <col min="4615" max="4615" width="13.85546875" customWidth="1"/>
    <col min="4617" max="4617" width="21.5703125" customWidth="1"/>
    <col min="4618" max="4618" width="20.42578125" customWidth="1"/>
    <col min="4619" max="4619" width="21" customWidth="1"/>
    <col min="4621" max="4621" width="19.140625" customWidth="1"/>
    <col min="4868" max="4868" width="20.28515625" customWidth="1"/>
    <col min="4869" max="4869" width="13.85546875" customWidth="1"/>
    <col min="4870" max="4870" width="17.85546875" customWidth="1"/>
    <col min="4871" max="4871" width="13.85546875" customWidth="1"/>
    <col min="4873" max="4873" width="21.5703125" customWidth="1"/>
    <col min="4874" max="4874" width="20.42578125" customWidth="1"/>
    <col min="4875" max="4875" width="21" customWidth="1"/>
    <col min="4877" max="4877" width="19.140625" customWidth="1"/>
    <col min="5124" max="5124" width="20.28515625" customWidth="1"/>
    <col min="5125" max="5125" width="13.85546875" customWidth="1"/>
    <col min="5126" max="5126" width="17.85546875" customWidth="1"/>
    <col min="5127" max="5127" width="13.85546875" customWidth="1"/>
    <col min="5129" max="5129" width="21.5703125" customWidth="1"/>
    <col min="5130" max="5130" width="20.42578125" customWidth="1"/>
    <col min="5131" max="5131" width="21" customWidth="1"/>
    <col min="5133" max="5133" width="19.140625" customWidth="1"/>
    <col min="5380" max="5380" width="20.28515625" customWidth="1"/>
    <col min="5381" max="5381" width="13.85546875" customWidth="1"/>
    <col min="5382" max="5382" width="17.85546875" customWidth="1"/>
    <col min="5383" max="5383" width="13.85546875" customWidth="1"/>
    <col min="5385" max="5385" width="21.5703125" customWidth="1"/>
    <col min="5386" max="5386" width="20.42578125" customWidth="1"/>
    <col min="5387" max="5387" width="21" customWidth="1"/>
    <col min="5389" max="5389" width="19.140625" customWidth="1"/>
    <col min="5636" max="5636" width="20.28515625" customWidth="1"/>
    <col min="5637" max="5637" width="13.85546875" customWidth="1"/>
    <col min="5638" max="5638" width="17.85546875" customWidth="1"/>
    <col min="5639" max="5639" width="13.85546875" customWidth="1"/>
    <col min="5641" max="5641" width="21.5703125" customWidth="1"/>
    <col min="5642" max="5642" width="20.42578125" customWidth="1"/>
    <col min="5643" max="5643" width="21" customWidth="1"/>
    <col min="5645" max="5645" width="19.140625" customWidth="1"/>
    <col min="5892" max="5892" width="20.28515625" customWidth="1"/>
    <col min="5893" max="5893" width="13.85546875" customWidth="1"/>
    <col min="5894" max="5894" width="17.85546875" customWidth="1"/>
    <col min="5895" max="5895" width="13.85546875" customWidth="1"/>
    <col min="5897" max="5897" width="21.5703125" customWidth="1"/>
    <col min="5898" max="5898" width="20.42578125" customWidth="1"/>
    <col min="5899" max="5899" width="21" customWidth="1"/>
    <col min="5901" max="5901" width="19.140625" customWidth="1"/>
    <col min="6148" max="6148" width="20.28515625" customWidth="1"/>
    <col min="6149" max="6149" width="13.85546875" customWidth="1"/>
    <col min="6150" max="6150" width="17.85546875" customWidth="1"/>
    <col min="6151" max="6151" width="13.85546875" customWidth="1"/>
    <col min="6153" max="6153" width="21.5703125" customWidth="1"/>
    <col min="6154" max="6154" width="20.42578125" customWidth="1"/>
    <col min="6155" max="6155" width="21" customWidth="1"/>
    <col min="6157" max="6157" width="19.140625" customWidth="1"/>
    <col min="6404" max="6404" width="20.28515625" customWidth="1"/>
    <col min="6405" max="6405" width="13.85546875" customWidth="1"/>
    <col min="6406" max="6406" width="17.85546875" customWidth="1"/>
    <col min="6407" max="6407" width="13.85546875" customWidth="1"/>
    <col min="6409" max="6409" width="21.5703125" customWidth="1"/>
    <col min="6410" max="6410" width="20.42578125" customWidth="1"/>
    <col min="6411" max="6411" width="21" customWidth="1"/>
    <col min="6413" max="6413" width="19.140625" customWidth="1"/>
    <col min="6660" max="6660" width="20.28515625" customWidth="1"/>
    <col min="6661" max="6661" width="13.85546875" customWidth="1"/>
    <col min="6662" max="6662" width="17.85546875" customWidth="1"/>
    <col min="6663" max="6663" width="13.85546875" customWidth="1"/>
    <col min="6665" max="6665" width="21.5703125" customWidth="1"/>
    <col min="6666" max="6666" width="20.42578125" customWidth="1"/>
    <col min="6667" max="6667" width="21" customWidth="1"/>
    <col min="6669" max="6669" width="19.140625" customWidth="1"/>
    <col min="6916" max="6916" width="20.28515625" customWidth="1"/>
    <col min="6917" max="6917" width="13.85546875" customWidth="1"/>
    <col min="6918" max="6918" width="17.85546875" customWidth="1"/>
    <col min="6919" max="6919" width="13.85546875" customWidth="1"/>
    <col min="6921" max="6921" width="21.5703125" customWidth="1"/>
    <col min="6922" max="6922" width="20.42578125" customWidth="1"/>
    <col min="6923" max="6923" width="21" customWidth="1"/>
    <col min="6925" max="6925" width="19.140625" customWidth="1"/>
    <col min="7172" max="7172" width="20.28515625" customWidth="1"/>
    <col min="7173" max="7173" width="13.85546875" customWidth="1"/>
    <col min="7174" max="7174" width="17.85546875" customWidth="1"/>
    <col min="7175" max="7175" width="13.85546875" customWidth="1"/>
    <col min="7177" max="7177" width="21.5703125" customWidth="1"/>
    <col min="7178" max="7178" width="20.42578125" customWidth="1"/>
    <col min="7179" max="7179" width="21" customWidth="1"/>
    <col min="7181" max="7181" width="19.140625" customWidth="1"/>
    <col min="7428" max="7428" width="20.28515625" customWidth="1"/>
    <col min="7429" max="7429" width="13.85546875" customWidth="1"/>
    <col min="7430" max="7430" width="17.85546875" customWidth="1"/>
    <col min="7431" max="7431" width="13.85546875" customWidth="1"/>
    <col min="7433" max="7433" width="21.5703125" customWidth="1"/>
    <col min="7434" max="7434" width="20.42578125" customWidth="1"/>
    <col min="7435" max="7435" width="21" customWidth="1"/>
    <col min="7437" max="7437" width="19.140625" customWidth="1"/>
    <col min="7684" max="7684" width="20.28515625" customWidth="1"/>
    <col min="7685" max="7685" width="13.85546875" customWidth="1"/>
    <col min="7686" max="7686" width="17.85546875" customWidth="1"/>
    <col min="7687" max="7687" width="13.85546875" customWidth="1"/>
    <col min="7689" max="7689" width="21.5703125" customWidth="1"/>
    <col min="7690" max="7690" width="20.42578125" customWidth="1"/>
    <col min="7691" max="7691" width="21" customWidth="1"/>
    <col min="7693" max="7693" width="19.140625" customWidth="1"/>
    <col min="7940" max="7940" width="20.28515625" customWidth="1"/>
    <col min="7941" max="7941" width="13.85546875" customWidth="1"/>
    <col min="7942" max="7942" width="17.85546875" customWidth="1"/>
    <col min="7943" max="7943" width="13.85546875" customWidth="1"/>
    <col min="7945" max="7945" width="21.5703125" customWidth="1"/>
    <col min="7946" max="7946" width="20.42578125" customWidth="1"/>
    <col min="7947" max="7947" width="21" customWidth="1"/>
    <col min="7949" max="7949" width="19.140625" customWidth="1"/>
    <col min="8196" max="8196" width="20.28515625" customWidth="1"/>
    <col min="8197" max="8197" width="13.85546875" customWidth="1"/>
    <col min="8198" max="8198" width="17.85546875" customWidth="1"/>
    <col min="8199" max="8199" width="13.85546875" customWidth="1"/>
    <col min="8201" max="8201" width="21.5703125" customWidth="1"/>
    <col min="8202" max="8202" width="20.42578125" customWidth="1"/>
    <col min="8203" max="8203" width="21" customWidth="1"/>
    <col min="8205" max="8205" width="19.140625" customWidth="1"/>
    <col min="8452" max="8452" width="20.28515625" customWidth="1"/>
    <col min="8453" max="8453" width="13.85546875" customWidth="1"/>
    <col min="8454" max="8454" width="17.85546875" customWidth="1"/>
    <col min="8455" max="8455" width="13.85546875" customWidth="1"/>
    <col min="8457" max="8457" width="21.5703125" customWidth="1"/>
    <col min="8458" max="8458" width="20.42578125" customWidth="1"/>
    <col min="8459" max="8459" width="21" customWidth="1"/>
    <col min="8461" max="8461" width="19.140625" customWidth="1"/>
    <col min="8708" max="8708" width="20.28515625" customWidth="1"/>
    <col min="8709" max="8709" width="13.85546875" customWidth="1"/>
    <col min="8710" max="8710" width="17.85546875" customWidth="1"/>
    <col min="8711" max="8711" width="13.85546875" customWidth="1"/>
    <col min="8713" max="8713" width="21.5703125" customWidth="1"/>
    <col min="8714" max="8714" width="20.42578125" customWidth="1"/>
    <col min="8715" max="8715" width="21" customWidth="1"/>
    <col min="8717" max="8717" width="19.140625" customWidth="1"/>
    <col min="8964" max="8964" width="20.28515625" customWidth="1"/>
    <col min="8965" max="8965" width="13.85546875" customWidth="1"/>
    <col min="8966" max="8966" width="17.85546875" customWidth="1"/>
    <col min="8967" max="8967" width="13.85546875" customWidth="1"/>
    <col min="8969" max="8969" width="21.5703125" customWidth="1"/>
    <col min="8970" max="8970" width="20.42578125" customWidth="1"/>
    <col min="8971" max="8971" width="21" customWidth="1"/>
    <col min="8973" max="8973" width="19.140625" customWidth="1"/>
    <col min="9220" max="9220" width="20.28515625" customWidth="1"/>
    <col min="9221" max="9221" width="13.85546875" customWidth="1"/>
    <col min="9222" max="9222" width="17.85546875" customWidth="1"/>
    <col min="9223" max="9223" width="13.85546875" customWidth="1"/>
    <col min="9225" max="9225" width="21.5703125" customWidth="1"/>
    <col min="9226" max="9226" width="20.42578125" customWidth="1"/>
    <col min="9227" max="9227" width="21" customWidth="1"/>
    <col min="9229" max="9229" width="19.140625" customWidth="1"/>
    <col min="9476" max="9476" width="20.28515625" customWidth="1"/>
    <col min="9477" max="9477" width="13.85546875" customWidth="1"/>
    <col min="9478" max="9478" width="17.85546875" customWidth="1"/>
    <col min="9479" max="9479" width="13.85546875" customWidth="1"/>
    <col min="9481" max="9481" width="21.5703125" customWidth="1"/>
    <col min="9482" max="9482" width="20.42578125" customWidth="1"/>
    <col min="9483" max="9483" width="21" customWidth="1"/>
    <col min="9485" max="9485" width="19.140625" customWidth="1"/>
    <col min="9732" max="9732" width="20.28515625" customWidth="1"/>
    <col min="9733" max="9733" width="13.85546875" customWidth="1"/>
    <col min="9734" max="9734" width="17.85546875" customWidth="1"/>
    <col min="9735" max="9735" width="13.85546875" customWidth="1"/>
    <col min="9737" max="9737" width="21.5703125" customWidth="1"/>
    <col min="9738" max="9738" width="20.42578125" customWidth="1"/>
    <col min="9739" max="9739" width="21" customWidth="1"/>
    <col min="9741" max="9741" width="19.140625" customWidth="1"/>
    <col min="9988" max="9988" width="20.28515625" customWidth="1"/>
    <col min="9989" max="9989" width="13.85546875" customWidth="1"/>
    <col min="9990" max="9990" width="17.85546875" customWidth="1"/>
    <col min="9991" max="9991" width="13.85546875" customWidth="1"/>
    <col min="9993" max="9993" width="21.5703125" customWidth="1"/>
    <col min="9994" max="9994" width="20.42578125" customWidth="1"/>
    <col min="9995" max="9995" width="21" customWidth="1"/>
    <col min="9997" max="9997" width="19.140625" customWidth="1"/>
    <col min="10244" max="10244" width="20.28515625" customWidth="1"/>
    <col min="10245" max="10245" width="13.85546875" customWidth="1"/>
    <col min="10246" max="10246" width="17.85546875" customWidth="1"/>
    <col min="10247" max="10247" width="13.85546875" customWidth="1"/>
    <col min="10249" max="10249" width="21.5703125" customWidth="1"/>
    <col min="10250" max="10250" width="20.42578125" customWidth="1"/>
    <col min="10251" max="10251" width="21" customWidth="1"/>
    <col min="10253" max="10253" width="19.140625" customWidth="1"/>
    <col min="10500" max="10500" width="20.28515625" customWidth="1"/>
    <col min="10501" max="10501" width="13.85546875" customWidth="1"/>
    <col min="10502" max="10502" width="17.85546875" customWidth="1"/>
    <col min="10503" max="10503" width="13.85546875" customWidth="1"/>
    <col min="10505" max="10505" width="21.5703125" customWidth="1"/>
    <col min="10506" max="10506" width="20.42578125" customWidth="1"/>
    <col min="10507" max="10507" width="21" customWidth="1"/>
    <col min="10509" max="10509" width="19.140625" customWidth="1"/>
    <col min="10756" max="10756" width="20.28515625" customWidth="1"/>
    <col min="10757" max="10757" width="13.85546875" customWidth="1"/>
    <col min="10758" max="10758" width="17.85546875" customWidth="1"/>
    <col min="10759" max="10759" width="13.85546875" customWidth="1"/>
    <col min="10761" max="10761" width="21.5703125" customWidth="1"/>
    <col min="10762" max="10762" width="20.42578125" customWidth="1"/>
    <col min="10763" max="10763" width="21" customWidth="1"/>
    <col min="10765" max="10765" width="19.140625" customWidth="1"/>
    <col min="11012" max="11012" width="20.28515625" customWidth="1"/>
    <col min="11013" max="11013" width="13.85546875" customWidth="1"/>
    <col min="11014" max="11014" width="17.85546875" customWidth="1"/>
    <col min="11015" max="11015" width="13.85546875" customWidth="1"/>
    <col min="11017" max="11017" width="21.5703125" customWidth="1"/>
    <col min="11018" max="11018" width="20.42578125" customWidth="1"/>
    <col min="11019" max="11019" width="21" customWidth="1"/>
    <col min="11021" max="11021" width="19.140625" customWidth="1"/>
    <col min="11268" max="11268" width="20.28515625" customWidth="1"/>
    <col min="11269" max="11269" width="13.85546875" customWidth="1"/>
    <col min="11270" max="11270" width="17.85546875" customWidth="1"/>
    <col min="11271" max="11271" width="13.85546875" customWidth="1"/>
    <col min="11273" max="11273" width="21.5703125" customWidth="1"/>
    <col min="11274" max="11274" width="20.42578125" customWidth="1"/>
    <col min="11275" max="11275" width="21" customWidth="1"/>
    <col min="11277" max="11277" width="19.140625" customWidth="1"/>
    <col min="11524" max="11524" width="20.28515625" customWidth="1"/>
    <col min="11525" max="11525" width="13.85546875" customWidth="1"/>
    <col min="11526" max="11526" width="17.85546875" customWidth="1"/>
    <col min="11527" max="11527" width="13.85546875" customWidth="1"/>
    <col min="11529" max="11529" width="21.5703125" customWidth="1"/>
    <col min="11530" max="11530" width="20.42578125" customWidth="1"/>
    <col min="11531" max="11531" width="21" customWidth="1"/>
    <col min="11533" max="11533" width="19.140625" customWidth="1"/>
    <col min="11780" max="11780" width="20.28515625" customWidth="1"/>
    <col min="11781" max="11781" width="13.85546875" customWidth="1"/>
    <col min="11782" max="11782" width="17.85546875" customWidth="1"/>
    <col min="11783" max="11783" width="13.85546875" customWidth="1"/>
    <col min="11785" max="11785" width="21.5703125" customWidth="1"/>
    <col min="11786" max="11786" width="20.42578125" customWidth="1"/>
    <col min="11787" max="11787" width="21" customWidth="1"/>
    <col min="11789" max="11789" width="19.140625" customWidth="1"/>
    <col min="12036" max="12036" width="20.28515625" customWidth="1"/>
    <col min="12037" max="12037" width="13.85546875" customWidth="1"/>
    <col min="12038" max="12038" width="17.85546875" customWidth="1"/>
    <col min="12039" max="12039" width="13.85546875" customWidth="1"/>
    <col min="12041" max="12041" width="21.5703125" customWidth="1"/>
    <col min="12042" max="12042" width="20.42578125" customWidth="1"/>
    <col min="12043" max="12043" width="21" customWidth="1"/>
    <col min="12045" max="12045" width="19.140625" customWidth="1"/>
    <col min="12292" max="12292" width="20.28515625" customWidth="1"/>
    <col min="12293" max="12293" width="13.85546875" customWidth="1"/>
    <col min="12294" max="12294" width="17.85546875" customWidth="1"/>
    <col min="12295" max="12295" width="13.85546875" customWidth="1"/>
    <col min="12297" max="12297" width="21.5703125" customWidth="1"/>
    <col min="12298" max="12298" width="20.42578125" customWidth="1"/>
    <col min="12299" max="12299" width="21" customWidth="1"/>
    <col min="12301" max="12301" width="19.140625" customWidth="1"/>
    <col min="12548" max="12548" width="20.28515625" customWidth="1"/>
    <col min="12549" max="12549" width="13.85546875" customWidth="1"/>
    <col min="12550" max="12550" width="17.85546875" customWidth="1"/>
    <col min="12551" max="12551" width="13.85546875" customWidth="1"/>
    <col min="12553" max="12553" width="21.5703125" customWidth="1"/>
    <col min="12554" max="12554" width="20.42578125" customWidth="1"/>
    <col min="12555" max="12555" width="21" customWidth="1"/>
    <col min="12557" max="12557" width="19.140625" customWidth="1"/>
    <col min="12804" max="12804" width="20.28515625" customWidth="1"/>
    <col min="12805" max="12805" width="13.85546875" customWidth="1"/>
    <col min="12806" max="12806" width="17.85546875" customWidth="1"/>
    <col min="12807" max="12807" width="13.85546875" customWidth="1"/>
    <col min="12809" max="12809" width="21.5703125" customWidth="1"/>
    <col min="12810" max="12810" width="20.42578125" customWidth="1"/>
    <col min="12811" max="12811" width="21" customWidth="1"/>
    <col min="12813" max="12813" width="19.140625" customWidth="1"/>
    <col min="13060" max="13060" width="20.28515625" customWidth="1"/>
    <col min="13061" max="13061" width="13.85546875" customWidth="1"/>
    <col min="13062" max="13062" width="17.85546875" customWidth="1"/>
    <col min="13063" max="13063" width="13.85546875" customWidth="1"/>
    <col min="13065" max="13065" width="21.5703125" customWidth="1"/>
    <col min="13066" max="13066" width="20.42578125" customWidth="1"/>
    <col min="13067" max="13067" width="21" customWidth="1"/>
    <col min="13069" max="13069" width="19.140625" customWidth="1"/>
    <col min="13316" max="13316" width="20.28515625" customWidth="1"/>
    <col min="13317" max="13317" width="13.85546875" customWidth="1"/>
    <col min="13318" max="13318" width="17.85546875" customWidth="1"/>
    <col min="13319" max="13319" width="13.85546875" customWidth="1"/>
    <col min="13321" max="13321" width="21.5703125" customWidth="1"/>
    <col min="13322" max="13322" width="20.42578125" customWidth="1"/>
    <col min="13323" max="13323" width="21" customWidth="1"/>
    <col min="13325" max="13325" width="19.140625" customWidth="1"/>
    <col min="13572" max="13572" width="20.28515625" customWidth="1"/>
    <col min="13573" max="13573" width="13.85546875" customWidth="1"/>
    <col min="13574" max="13574" width="17.85546875" customWidth="1"/>
    <col min="13575" max="13575" width="13.85546875" customWidth="1"/>
    <col min="13577" max="13577" width="21.5703125" customWidth="1"/>
    <col min="13578" max="13578" width="20.42578125" customWidth="1"/>
    <col min="13579" max="13579" width="21" customWidth="1"/>
    <col min="13581" max="13581" width="19.140625" customWidth="1"/>
    <col min="13828" max="13828" width="20.28515625" customWidth="1"/>
    <col min="13829" max="13829" width="13.85546875" customWidth="1"/>
    <col min="13830" max="13830" width="17.85546875" customWidth="1"/>
    <col min="13831" max="13831" width="13.85546875" customWidth="1"/>
    <col min="13833" max="13833" width="21.5703125" customWidth="1"/>
    <col min="13834" max="13834" width="20.42578125" customWidth="1"/>
    <col min="13835" max="13835" width="21" customWidth="1"/>
    <col min="13837" max="13837" width="19.140625" customWidth="1"/>
    <col min="14084" max="14084" width="20.28515625" customWidth="1"/>
    <col min="14085" max="14085" width="13.85546875" customWidth="1"/>
    <col min="14086" max="14086" width="17.85546875" customWidth="1"/>
    <col min="14087" max="14087" width="13.85546875" customWidth="1"/>
    <col min="14089" max="14089" width="21.5703125" customWidth="1"/>
    <col min="14090" max="14090" width="20.42578125" customWidth="1"/>
    <col min="14091" max="14091" width="21" customWidth="1"/>
    <col min="14093" max="14093" width="19.140625" customWidth="1"/>
    <col min="14340" max="14340" width="20.28515625" customWidth="1"/>
    <col min="14341" max="14341" width="13.85546875" customWidth="1"/>
    <col min="14342" max="14342" width="17.85546875" customWidth="1"/>
    <col min="14343" max="14343" width="13.85546875" customWidth="1"/>
    <col min="14345" max="14345" width="21.5703125" customWidth="1"/>
    <col min="14346" max="14346" width="20.42578125" customWidth="1"/>
    <col min="14347" max="14347" width="21" customWidth="1"/>
    <col min="14349" max="14349" width="19.140625" customWidth="1"/>
    <col min="14596" max="14596" width="20.28515625" customWidth="1"/>
    <col min="14597" max="14597" width="13.85546875" customWidth="1"/>
    <col min="14598" max="14598" width="17.85546875" customWidth="1"/>
    <col min="14599" max="14599" width="13.85546875" customWidth="1"/>
    <col min="14601" max="14601" width="21.5703125" customWidth="1"/>
    <col min="14602" max="14602" width="20.42578125" customWidth="1"/>
    <col min="14603" max="14603" width="21" customWidth="1"/>
    <col min="14605" max="14605" width="19.140625" customWidth="1"/>
    <col min="14852" max="14852" width="20.28515625" customWidth="1"/>
    <col min="14853" max="14853" width="13.85546875" customWidth="1"/>
    <col min="14854" max="14854" width="17.85546875" customWidth="1"/>
    <col min="14855" max="14855" width="13.85546875" customWidth="1"/>
    <col min="14857" max="14857" width="21.5703125" customWidth="1"/>
    <col min="14858" max="14858" width="20.42578125" customWidth="1"/>
    <col min="14859" max="14859" width="21" customWidth="1"/>
    <col min="14861" max="14861" width="19.140625" customWidth="1"/>
    <col min="15108" max="15108" width="20.28515625" customWidth="1"/>
    <col min="15109" max="15109" width="13.85546875" customWidth="1"/>
    <col min="15110" max="15110" width="17.85546875" customWidth="1"/>
    <col min="15111" max="15111" width="13.85546875" customWidth="1"/>
    <col min="15113" max="15113" width="21.5703125" customWidth="1"/>
    <col min="15114" max="15114" width="20.42578125" customWidth="1"/>
    <col min="15115" max="15115" width="21" customWidth="1"/>
    <col min="15117" max="15117" width="19.140625" customWidth="1"/>
    <col min="15364" max="15364" width="20.28515625" customWidth="1"/>
    <col min="15365" max="15365" width="13.85546875" customWidth="1"/>
    <col min="15366" max="15366" width="17.85546875" customWidth="1"/>
    <col min="15367" max="15367" width="13.85546875" customWidth="1"/>
    <col min="15369" max="15369" width="21.5703125" customWidth="1"/>
    <col min="15370" max="15370" width="20.42578125" customWidth="1"/>
    <col min="15371" max="15371" width="21" customWidth="1"/>
    <col min="15373" max="15373" width="19.140625" customWidth="1"/>
    <col min="15620" max="15620" width="20.28515625" customWidth="1"/>
    <col min="15621" max="15621" width="13.85546875" customWidth="1"/>
    <col min="15622" max="15622" width="17.85546875" customWidth="1"/>
    <col min="15623" max="15623" width="13.85546875" customWidth="1"/>
    <col min="15625" max="15625" width="21.5703125" customWidth="1"/>
    <col min="15626" max="15626" width="20.42578125" customWidth="1"/>
    <col min="15627" max="15627" width="21" customWidth="1"/>
    <col min="15629" max="15629" width="19.140625" customWidth="1"/>
    <col min="15876" max="15876" width="20.28515625" customWidth="1"/>
    <col min="15877" max="15877" width="13.85546875" customWidth="1"/>
    <col min="15878" max="15878" width="17.85546875" customWidth="1"/>
    <col min="15879" max="15879" width="13.85546875" customWidth="1"/>
    <col min="15881" max="15881" width="21.5703125" customWidth="1"/>
    <col min="15882" max="15882" width="20.42578125" customWidth="1"/>
    <col min="15883" max="15883" width="21" customWidth="1"/>
    <col min="15885" max="15885" width="19.140625" customWidth="1"/>
    <col min="16132" max="16132" width="20.28515625" customWidth="1"/>
    <col min="16133" max="16133" width="13.85546875" customWidth="1"/>
    <col min="16134" max="16134" width="17.85546875" customWidth="1"/>
    <col min="16135" max="16135" width="13.85546875" customWidth="1"/>
    <col min="16137" max="16137" width="21.5703125" customWidth="1"/>
    <col min="16138" max="16138" width="20.42578125" customWidth="1"/>
    <col min="16139" max="16139" width="21" customWidth="1"/>
    <col min="16141" max="16141" width="19.140625" customWidth="1"/>
  </cols>
  <sheetData>
    <row r="2" spans="2:13" x14ac:dyDescent="0.25">
      <c r="D2" s="47" t="s">
        <v>13</v>
      </c>
      <c r="E2" s="60" t="s">
        <v>37</v>
      </c>
      <c r="F2" s="60"/>
      <c r="G2" s="61" t="str">
        <f>L5</f>
        <v>Unrentabel!</v>
      </c>
      <c r="H2" s="62"/>
      <c r="J2" s="25" t="s">
        <v>60</v>
      </c>
      <c r="K2" s="48">
        <f>C4</f>
        <v>20000</v>
      </c>
    </row>
    <row r="3" spans="2:13" x14ac:dyDescent="0.25">
      <c r="G3" s="25" t="s">
        <v>32</v>
      </c>
      <c r="H3" s="26"/>
      <c r="I3" s="21">
        <f>I5+I4</f>
        <v>0.82099449999999996</v>
      </c>
      <c r="J3" s="25" t="s">
        <v>61</v>
      </c>
      <c r="K3" s="48">
        <v>10</v>
      </c>
    </row>
    <row r="4" spans="2:13" x14ac:dyDescent="0.25">
      <c r="B4" s="45" t="s">
        <v>56</v>
      </c>
      <c r="C4" s="13">
        <v>20000</v>
      </c>
      <c r="D4" s="7" t="s">
        <v>36</v>
      </c>
      <c r="E4" s="37">
        <f>'EK-Preis LED-Lampe'!F15</f>
        <v>4298.5655999999999</v>
      </c>
      <c r="G4" s="7" t="s">
        <v>31</v>
      </c>
      <c r="H4" s="7"/>
      <c r="I4" s="31">
        <f>(Stromverbrauch!F19+Stromverbrauch!I19)*C5</f>
        <v>0.34267949999999997</v>
      </c>
      <c r="J4" s="25" t="s">
        <v>62</v>
      </c>
      <c r="K4" s="35">
        <f>K2/K3</f>
        <v>2000</v>
      </c>
      <c r="L4" s="49">
        <f>K4/365</f>
        <v>5.4794520547945202</v>
      </c>
    </row>
    <row r="5" spans="2:13" x14ac:dyDescent="0.25">
      <c r="B5" s="45" t="s">
        <v>55</v>
      </c>
      <c r="C5" s="46">
        <v>0.5</v>
      </c>
      <c r="D5" s="7" t="s">
        <v>54</v>
      </c>
      <c r="E5" s="37">
        <f>(Stromverbrauch!F11+Stromverbrauch!I11)*C5</f>
        <v>4783.1499999999996</v>
      </c>
      <c r="G5" s="7" t="s">
        <v>33</v>
      </c>
      <c r="H5" s="7"/>
      <c r="I5" s="21">
        <f>E5/E6</f>
        <v>0.47831499999999999</v>
      </c>
      <c r="J5" s="7" t="s">
        <v>35</v>
      </c>
      <c r="K5" s="36">
        <v>5</v>
      </c>
      <c r="L5" s="50" t="str">
        <f>IF(L4&lt;L6, "Unrentabel!", "Rentabel!")</f>
        <v>Unrentabel!</v>
      </c>
    </row>
    <row r="6" spans="2:13" x14ac:dyDescent="0.25">
      <c r="D6" s="7" t="s">
        <v>11</v>
      </c>
      <c r="E6" s="20">
        <f>C4*C5</f>
        <v>10000</v>
      </c>
      <c r="G6" s="27" t="s">
        <v>21</v>
      </c>
      <c r="H6" s="28"/>
      <c r="I6" s="30">
        <f>E4/I4</f>
        <v>12543.982350855538</v>
      </c>
      <c r="J6" s="28" t="s">
        <v>21</v>
      </c>
      <c r="K6" s="35">
        <f>I6/K5</f>
        <v>2508.7964701711076</v>
      </c>
      <c r="L6" s="49">
        <f>K6/365</f>
        <v>6.8734149867701575</v>
      </c>
    </row>
    <row r="8" spans="2:13" x14ac:dyDescent="0.25">
      <c r="B8" s="2" t="s">
        <v>12</v>
      </c>
      <c r="C8" s="2" t="s">
        <v>34</v>
      </c>
      <c r="D8" s="2" t="s">
        <v>1</v>
      </c>
      <c r="E8" s="2" t="s">
        <v>2</v>
      </c>
      <c r="F8" s="2" t="s">
        <v>3</v>
      </c>
      <c r="G8" s="2" t="s">
        <v>4</v>
      </c>
      <c r="H8" s="2" t="s">
        <v>5</v>
      </c>
      <c r="I8" s="2" t="s">
        <v>32</v>
      </c>
      <c r="J8" s="2" t="s">
        <v>6</v>
      </c>
      <c r="K8" s="2" t="s">
        <v>7</v>
      </c>
      <c r="M8" s="1"/>
    </row>
    <row r="9" spans="2:13" x14ac:dyDescent="0.25">
      <c r="B9" s="8">
        <v>0</v>
      </c>
      <c r="C9" s="52">
        <f t="shared" ref="C9:C19" si="0">D9</f>
        <v>0</v>
      </c>
      <c r="D9" s="20">
        <f t="shared" ref="D9:D18" si="1">$E$6*B9</f>
        <v>0</v>
      </c>
      <c r="E9" s="23">
        <f>$E$4</f>
        <v>4298.5655999999999</v>
      </c>
      <c r="F9" s="5">
        <f>$I$5*D9</f>
        <v>0</v>
      </c>
      <c r="G9" s="12">
        <f>E9+F9</f>
        <v>4298.5655999999999</v>
      </c>
      <c r="H9" s="24">
        <v>0</v>
      </c>
      <c r="I9" s="24">
        <f>$I$3</f>
        <v>0.82099449999999996</v>
      </c>
      <c r="J9" s="12">
        <f>I9*D9</f>
        <v>0</v>
      </c>
      <c r="K9" s="5">
        <f>J9-G9</f>
        <v>-4298.5655999999999</v>
      </c>
    </row>
    <row r="10" spans="2:13" x14ac:dyDescent="0.25">
      <c r="B10" s="8">
        <v>0.1</v>
      </c>
      <c r="C10" s="52">
        <f t="shared" si="0"/>
        <v>1000</v>
      </c>
      <c r="D10" s="20">
        <f t="shared" si="1"/>
        <v>1000</v>
      </c>
      <c r="E10" s="23">
        <f t="shared" ref="E10:E19" si="2">$E$4</f>
        <v>4298.5655999999999</v>
      </c>
      <c r="F10" s="5">
        <f t="shared" ref="F10:F19" si="3">$I$5*D10</f>
        <v>478.315</v>
      </c>
      <c r="G10" s="12">
        <f t="shared" ref="G10:G19" si="4">E10+F10</f>
        <v>4776.8805999999995</v>
      </c>
      <c r="H10" s="24">
        <f t="shared" ref="H10:H19" si="5">G10/D10</f>
        <v>4.7768805999999993</v>
      </c>
      <c r="I10" s="24">
        <f t="shared" ref="I10:I19" si="6">$I$3</f>
        <v>0.82099449999999996</v>
      </c>
      <c r="J10" s="12">
        <f t="shared" ref="J10:J19" si="7">I10*D10</f>
        <v>820.99450000000002</v>
      </c>
      <c r="K10" s="5">
        <f t="shared" ref="K10:K19" si="8">J10-G10</f>
        <v>-3955.8860999999997</v>
      </c>
    </row>
    <row r="11" spans="2:13" x14ac:dyDescent="0.25">
      <c r="B11" s="8">
        <v>0.2</v>
      </c>
      <c r="C11" s="52">
        <f t="shared" si="0"/>
        <v>2000</v>
      </c>
      <c r="D11" s="20">
        <f t="shared" si="1"/>
        <v>2000</v>
      </c>
      <c r="E11" s="23">
        <f t="shared" si="2"/>
        <v>4298.5655999999999</v>
      </c>
      <c r="F11" s="5">
        <f t="shared" si="3"/>
        <v>956.63</v>
      </c>
      <c r="G11" s="12">
        <f t="shared" si="4"/>
        <v>5255.1956</v>
      </c>
      <c r="H11" s="24">
        <f t="shared" si="5"/>
        <v>2.6275978000000002</v>
      </c>
      <c r="I11" s="24">
        <f t="shared" si="6"/>
        <v>0.82099449999999996</v>
      </c>
      <c r="J11" s="12">
        <f t="shared" si="7"/>
        <v>1641.989</v>
      </c>
      <c r="K11" s="5">
        <f t="shared" si="8"/>
        <v>-3613.2066</v>
      </c>
    </row>
    <row r="12" spans="2:13" x14ac:dyDescent="0.25">
      <c r="B12" s="8">
        <v>0.3</v>
      </c>
      <c r="C12" s="52">
        <f t="shared" si="0"/>
        <v>3000</v>
      </c>
      <c r="D12" s="20">
        <f t="shared" si="1"/>
        <v>3000</v>
      </c>
      <c r="E12" s="23">
        <f t="shared" si="2"/>
        <v>4298.5655999999999</v>
      </c>
      <c r="F12" s="5">
        <f t="shared" si="3"/>
        <v>1434.9449999999999</v>
      </c>
      <c r="G12" s="12">
        <f t="shared" si="4"/>
        <v>5733.5105999999996</v>
      </c>
      <c r="H12" s="24">
        <f t="shared" si="5"/>
        <v>1.9111701999999999</v>
      </c>
      <c r="I12" s="24">
        <f t="shared" si="6"/>
        <v>0.82099449999999996</v>
      </c>
      <c r="J12" s="12">
        <f t="shared" si="7"/>
        <v>2462.9834999999998</v>
      </c>
      <c r="K12" s="5">
        <f t="shared" si="8"/>
        <v>-3270.5270999999998</v>
      </c>
    </row>
    <row r="13" spans="2:13" x14ac:dyDescent="0.25">
      <c r="B13" s="8">
        <v>0.4</v>
      </c>
      <c r="C13" s="52">
        <f t="shared" si="0"/>
        <v>4000</v>
      </c>
      <c r="D13" s="20">
        <f t="shared" si="1"/>
        <v>4000</v>
      </c>
      <c r="E13" s="23">
        <f t="shared" si="2"/>
        <v>4298.5655999999999</v>
      </c>
      <c r="F13" s="5">
        <f t="shared" si="3"/>
        <v>1913.26</v>
      </c>
      <c r="G13" s="12">
        <f t="shared" si="4"/>
        <v>6211.8256000000001</v>
      </c>
      <c r="H13" s="24">
        <f t="shared" si="5"/>
        <v>1.5529564</v>
      </c>
      <c r="I13" s="24">
        <f t="shared" si="6"/>
        <v>0.82099449999999996</v>
      </c>
      <c r="J13" s="12">
        <f t="shared" si="7"/>
        <v>3283.9780000000001</v>
      </c>
      <c r="K13" s="5">
        <f t="shared" si="8"/>
        <v>-2927.8476000000001</v>
      </c>
    </row>
    <row r="14" spans="2:13" x14ac:dyDescent="0.25">
      <c r="B14" s="8">
        <v>0.5</v>
      </c>
      <c r="C14" s="52">
        <f t="shared" si="0"/>
        <v>5000</v>
      </c>
      <c r="D14" s="20">
        <f t="shared" si="1"/>
        <v>5000</v>
      </c>
      <c r="E14" s="23">
        <f t="shared" si="2"/>
        <v>4298.5655999999999</v>
      </c>
      <c r="F14" s="5">
        <f t="shared" si="3"/>
        <v>2391.5749999999998</v>
      </c>
      <c r="G14" s="12">
        <f t="shared" si="4"/>
        <v>6690.1405999999997</v>
      </c>
      <c r="H14" s="24">
        <f t="shared" si="5"/>
        <v>1.3380281199999999</v>
      </c>
      <c r="I14" s="24">
        <f t="shared" si="6"/>
        <v>0.82099449999999996</v>
      </c>
      <c r="J14" s="12">
        <f t="shared" si="7"/>
        <v>4104.9724999999999</v>
      </c>
      <c r="K14" s="5">
        <f t="shared" si="8"/>
        <v>-2585.1680999999999</v>
      </c>
    </row>
    <row r="15" spans="2:13" x14ac:dyDescent="0.25">
      <c r="B15" s="8">
        <v>0.6</v>
      </c>
      <c r="C15" s="52">
        <f t="shared" si="0"/>
        <v>6000</v>
      </c>
      <c r="D15" s="20">
        <f t="shared" si="1"/>
        <v>6000</v>
      </c>
      <c r="E15" s="23">
        <f t="shared" si="2"/>
        <v>4298.5655999999999</v>
      </c>
      <c r="F15" s="5">
        <f t="shared" si="3"/>
        <v>2869.89</v>
      </c>
      <c r="G15" s="12">
        <f t="shared" si="4"/>
        <v>7168.4555999999993</v>
      </c>
      <c r="H15" s="24">
        <f t="shared" si="5"/>
        <v>1.1947425999999999</v>
      </c>
      <c r="I15" s="24">
        <f t="shared" si="6"/>
        <v>0.82099449999999996</v>
      </c>
      <c r="J15" s="12">
        <f t="shared" si="7"/>
        <v>4925.9669999999996</v>
      </c>
      <c r="K15" s="5">
        <f t="shared" si="8"/>
        <v>-2242.4885999999997</v>
      </c>
    </row>
    <row r="16" spans="2:13" x14ac:dyDescent="0.25">
      <c r="B16" s="8">
        <v>0.7</v>
      </c>
      <c r="C16" s="52">
        <f t="shared" si="0"/>
        <v>7000</v>
      </c>
      <c r="D16" s="20">
        <f t="shared" si="1"/>
        <v>7000</v>
      </c>
      <c r="E16" s="23">
        <f t="shared" si="2"/>
        <v>4298.5655999999999</v>
      </c>
      <c r="F16" s="5">
        <f t="shared" si="3"/>
        <v>3348.2049999999999</v>
      </c>
      <c r="G16" s="12">
        <f t="shared" si="4"/>
        <v>7646.7705999999998</v>
      </c>
      <c r="H16" s="24">
        <f t="shared" si="5"/>
        <v>1.0923958</v>
      </c>
      <c r="I16" s="24">
        <f t="shared" si="6"/>
        <v>0.82099449999999996</v>
      </c>
      <c r="J16" s="12">
        <f t="shared" si="7"/>
        <v>5746.9614999999994</v>
      </c>
      <c r="K16" s="5">
        <f t="shared" si="8"/>
        <v>-1899.8091000000004</v>
      </c>
    </row>
    <row r="17" spans="2:11" x14ac:dyDescent="0.25">
      <c r="B17" s="8">
        <v>0.8</v>
      </c>
      <c r="C17" s="52">
        <f t="shared" si="0"/>
        <v>8000</v>
      </c>
      <c r="D17" s="20">
        <f t="shared" si="1"/>
        <v>8000</v>
      </c>
      <c r="E17" s="23">
        <f t="shared" si="2"/>
        <v>4298.5655999999999</v>
      </c>
      <c r="F17" s="5">
        <f t="shared" si="3"/>
        <v>3826.52</v>
      </c>
      <c r="G17" s="12">
        <f t="shared" si="4"/>
        <v>8125.0856000000003</v>
      </c>
      <c r="H17" s="24">
        <f t="shared" si="5"/>
        <v>1.0156357</v>
      </c>
      <c r="I17" s="24">
        <f t="shared" si="6"/>
        <v>0.82099449999999996</v>
      </c>
      <c r="J17" s="12">
        <f t="shared" si="7"/>
        <v>6567.9560000000001</v>
      </c>
      <c r="K17" s="5">
        <f t="shared" si="8"/>
        <v>-1557.1296000000002</v>
      </c>
    </row>
    <row r="18" spans="2:11" x14ac:dyDescent="0.25">
      <c r="B18" s="8">
        <v>0.9</v>
      </c>
      <c r="C18" s="52">
        <f t="shared" si="0"/>
        <v>9000</v>
      </c>
      <c r="D18" s="20">
        <f t="shared" si="1"/>
        <v>9000</v>
      </c>
      <c r="E18" s="23">
        <f t="shared" si="2"/>
        <v>4298.5655999999999</v>
      </c>
      <c r="F18" s="5">
        <f t="shared" si="3"/>
        <v>4304.835</v>
      </c>
      <c r="G18" s="12">
        <f t="shared" si="4"/>
        <v>8603.4006000000008</v>
      </c>
      <c r="H18" s="24">
        <f t="shared" si="5"/>
        <v>0.95593340000000004</v>
      </c>
      <c r="I18" s="24">
        <f t="shared" si="6"/>
        <v>0.82099449999999996</v>
      </c>
      <c r="J18" s="12">
        <f t="shared" si="7"/>
        <v>7388.9504999999999</v>
      </c>
      <c r="K18" s="5">
        <f t="shared" si="8"/>
        <v>-1214.4501000000009</v>
      </c>
    </row>
    <row r="19" spans="2:11" x14ac:dyDescent="0.25">
      <c r="B19" s="8">
        <v>1</v>
      </c>
      <c r="C19" s="52">
        <f t="shared" si="0"/>
        <v>10000</v>
      </c>
      <c r="D19" s="20">
        <f>$E$6*B19</f>
        <v>10000</v>
      </c>
      <c r="E19" s="23">
        <f t="shared" si="2"/>
        <v>4298.5655999999999</v>
      </c>
      <c r="F19" s="5">
        <f t="shared" si="3"/>
        <v>4783.1499999999996</v>
      </c>
      <c r="G19" s="12">
        <f t="shared" si="4"/>
        <v>9081.7155999999995</v>
      </c>
      <c r="H19" s="24">
        <f t="shared" si="5"/>
        <v>0.90817155999999999</v>
      </c>
      <c r="I19" s="24">
        <f t="shared" si="6"/>
        <v>0.82099449999999996</v>
      </c>
      <c r="J19" s="12">
        <f t="shared" si="7"/>
        <v>8209.9449999999997</v>
      </c>
      <c r="K19" s="5">
        <f t="shared" si="8"/>
        <v>-871.77059999999983</v>
      </c>
    </row>
  </sheetData>
  <mergeCells count="2">
    <mergeCell ref="E2:F2"/>
    <mergeCell ref="G2:H2"/>
  </mergeCells>
  <conditionalFormatting sqref="L5">
    <cfRule type="cellIs" dxfId="3" priority="3" operator="equal">
      <formula>"Rentabel!"</formula>
    </cfRule>
    <cfRule type="cellIs" dxfId="2" priority="4" operator="equal">
      <formula>"unrentabel!"</formula>
    </cfRule>
  </conditionalFormatting>
  <conditionalFormatting sqref="G2">
    <cfRule type="cellIs" dxfId="1" priority="1" operator="equal">
      <formula>"Rentabel!"</formula>
    </cfRule>
    <cfRule type="cellIs" dxfId="0" priority="2" operator="equal">
      <formula>"unrentabel!"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4"/>
  <sheetViews>
    <sheetView zoomScale="80" zoomScaleNormal="80" workbookViewId="0">
      <selection activeCell="G23" sqref="G23"/>
    </sheetView>
  </sheetViews>
  <sheetFormatPr baseColWidth="10" defaultRowHeight="15" x14ac:dyDescent="0.25"/>
  <cols>
    <col min="2" max="2" width="27.5703125" customWidth="1"/>
    <col min="5" max="6" width="13.5703125" customWidth="1"/>
  </cols>
  <sheetData>
    <row r="2" spans="2:7" x14ac:dyDescent="0.25">
      <c r="E2" s="44">
        <f>E4+E5+E11+E12</f>
        <v>106</v>
      </c>
    </row>
    <row r="3" spans="2:7" x14ac:dyDescent="0.25">
      <c r="B3" s="2" t="s">
        <v>42</v>
      </c>
      <c r="C3" s="2" t="s">
        <v>43</v>
      </c>
      <c r="D3" s="2" t="s">
        <v>45</v>
      </c>
      <c r="E3" s="2" t="s">
        <v>46</v>
      </c>
      <c r="F3" s="2" t="s">
        <v>47</v>
      </c>
    </row>
    <row r="4" spans="2:7" x14ac:dyDescent="0.25">
      <c r="B4" s="39" t="s">
        <v>44</v>
      </c>
      <c r="C4" s="40">
        <v>10</v>
      </c>
      <c r="D4" s="4">
        <v>16.739999999999998</v>
      </c>
      <c r="E4" s="40">
        <v>51</v>
      </c>
      <c r="F4" s="42">
        <f t="shared" ref="F4:F12" si="0">E4*D4</f>
        <v>853.7399999999999</v>
      </c>
    </row>
    <row r="5" spans="2:7" x14ac:dyDescent="0.25">
      <c r="B5" s="39" t="s">
        <v>44</v>
      </c>
      <c r="C5" s="40">
        <v>25</v>
      </c>
      <c r="D5" s="4">
        <v>27.54</v>
      </c>
      <c r="E5" s="40">
        <v>43</v>
      </c>
      <c r="F5" s="42">
        <f t="shared" si="0"/>
        <v>1184.22</v>
      </c>
    </row>
    <row r="6" spans="2:7" x14ac:dyDescent="0.25">
      <c r="B6" s="41" t="s">
        <v>48</v>
      </c>
      <c r="C6" s="40"/>
      <c r="D6" s="4">
        <v>100</v>
      </c>
      <c r="E6" s="40">
        <v>1</v>
      </c>
      <c r="F6" s="5">
        <f t="shared" si="0"/>
        <v>100</v>
      </c>
    </row>
    <row r="7" spans="2:7" x14ac:dyDescent="0.25">
      <c r="B7" s="41" t="s">
        <v>49</v>
      </c>
      <c r="C7" s="40"/>
      <c r="D7" s="4">
        <v>5</v>
      </c>
      <c r="E7" s="40">
        <v>104</v>
      </c>
      <c r="F7" s="5">
        <f t="shared" si="0"/>
        <v>520</v>
      </c>
    </row>
    <row r="8" spans="2:7" x14ac:dyDescent="0.25">
      <c r="B8" s="41" t="s">
        <v>50</v>
      </c>
      <c r="C8" s="40"/>
      <c r="D8" s="4">
        <v>4.5</v>
      </c>
      <c r="E8" s="40">
        <v>104</v>
      </c>
      <c r="F8" s="5">
        <f t="shared" si="0"/>
        <v>468</v>
      </c>
    </row>
    <row r="9" spans="2:7" x14ac:dyDescent="0.25">
      <c r="B9" s="41" t="s">
        <v>51</v>
      </c>
      <c r="C9" s="40"/>
      <c r="D9" s="4">
        <v>0.3</v>
      </c>
      <c r="E9" s="40">
        <v>114</v>
      </c>
      <c r="F9" s="5">
        <f t="shared" si="0"/>
        <v>34.199999999999996</v>
      </c>
    </row>
    <row r="10" spans="2:7" x14ac:dyDescent="0.25">
      <c r="B10" s="41" t="s">
        <v>52</v>
      </c>
      <c r="C10" s="40"/>
      <c r="D10" s="4">
        <v>2</v>
      </c>
      <c r="E10" s="40">
        <v>104</v>
      </c>
      <c r="F10" s="5">
        <f t="shared" si="0"/>
        <v>208</v>
      </c>
    </row>
    <row r="11" spans="2:7" x14ac:dyDescent="0.25">
      <c r="B11" s="39" t="s">
        <v>44</v>
      </c>
      <c r="C11" s="40">
        <v>10</v>
      </c>
      <c r="D11" s="4">
        <v>16.739999999999998</v>
      </c>
      <c r="E11" s="40">
        <v>8</v>
      </c>
      <c r="F11" s="5">
        <f t="shared" si="0"/>
        <v>133.91999999999999</v>
      </c>
    </row>
    <row r="12" spans="2:7" x14ac:dyDescent="0.25">
      <c r="B12" s="39" t="s">
        <v>44</v>
      </c>
      <c r="C12" s="40">
        <v>25</v>
      </c>
      <c r="D12" s="4">
        <v>27.54</v>
      </c>
      <c r="E12" s="40">
        <v>4</v>
      </c>
      <c r="F12" s="5">
        <f t="shared" si="0"/>
        <v>110.16</v>
      </c>
    </row>
    <row r="13" spans="2:7" x14ac:dyDescent="0.25">
      <c r="B13" s="53"/>
      <c r="C13" s="53"/>
      <c r="D13" s="53"/>
      <c r="E13" s="53"/>
      <c r="F13" s="54">
        <f>SUM(F4:F12)</f>
        <v>3612.24</v>
      </c>
    </row>
    <row r="14" spans="2:7" ht="15.75" thickBot="1" x14ac:dyDescent="0.3">
      <c r="B14" s="53"/>
      <c r="C14" s="53"/>
      <c r="D14" s="53"/>
      <c r="E14" s="55" t="s">
        <v>53</v>
      </c>
      <c r="F14" s="56">
        <f>F13/100*19</f>
        <v>686.32560000000001</v>
      </c>
    </row>
    <row r="15" spans="2:7" ht="15.75" thickBot="1" x14ac:dyDescent="0.3">
      <c r="B15" s="53"/>
      <c r="C15" s="53"/>
      <c r="D15" s="53"/>
      <c r="E15" s="53"/>
      <c r="F15" s="57">
        <f>F13+F14</f>
        <v>4298.5655999999999</v>
      </c>
      <c r="G15" s="38"/>
    </row>
    <row r="16" spans="2:7" ht="15.75" thickTop="1" x14ac:dyDescent="0.25">
      <c r="B16" s="53"/>
      <c r="C16" s="53"/>
      <c r="D16" s="53"/>
      <c r="E16" s="53"/>
      <c r="F16" s="53"/>
    </row>
    <row r="17" spans="2:8" x14ac:dyDescent="0.25">
      <c r="B17" s="53"/>
      <c r="C17" s="53"/>
      <c r="D17" s="53"/>
      <c r="E17" s="53" t="s">
        <v>57</v>
      </c>
      <c r="F17" s="54">
        <f>SUM(F4+F5+F11+F12)</f>
        <v>2282.04</v>
      </c>
    </row>
    <row r="23" spans="2:8" x14ac:dyDescent="0.25">
      <c r="H23" s="38"/>
    </row>
    <row r="34" spans="6:6" x14ac:dyDescent="0.25">
      <c r="F34" s="38"/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19"/>
  <sheetViews>
    <sheetView workbookViewId="0">
      <selection activeCell="D21" sqref="D21"/>
    </sheetView>
  </sheetViews>
  <sheetFormatPr baseColWidth="10" defaultRowHeight="15" x14ac:dyDescent="0.25"/>
  <cols>
    <col min="2" max="2" width="23.5703125" customWidth="1"/>
    <col min="3" max="3" width="17.140625" bestFit="1" customWidth="1"/>
    <col min="5" max="5" width="23.5703125" customWidth="1"/>
    <col min="6" max="6" width="15.85546875" customWidth="1"/>
    <col min="8" max="8" width="24.7109375" customWidth="1"/>
    <col min="9" max="9" width="16.140625" customWidth="1"/>
  </cols>
  <sheetData>
    <row r="3" spans="2:9" x14ac:dyDescent="0.25">
      <c r="B3" s="58" t="s">
        <v>63</v>
      </c>
      <c r="C3" s="59"/>
    </row>
    <row r="5" spans="2:9" x14ac:dyDescent="0.25">
      <c r="B5" s="14" t="s">
        <v>23</v>
      </c>
      <c r="C5" s="32">
        <v>27.1</v>
      </c>
    </row>
    <row r="6" spans="2:9" x14ac:dyDescent="0.25">
      <c r="B6" s="14" t="s">
        <v>24</v>
      </c>
      <c r="C6" s="16">
        <v>20000</v>
      </c>
      <c r="E6" s="43" t="s">
        <v>58</v>
      </c>
      <c r="F6" s="40">
        <v>59</v>
      </c>
      <c r="H6" s="43" t="s">
        <v>59</v>
      </c>
      <c r="I6" s="40">
        <v>47</v>
      </c>
    </row>
    <row r="8" spans="2:9" x14ac:dyDescent="0.25">
      <c r="B8" s="33" t="s">
        <v>18</v>
      </c>
      <c r="E8" s="33" t="s">
        <v>38</v>
      </c>
      <c r="H8" s="33" t="s">
        <v>40</v>
      </c>
    </row>
    <row r="9" spans="2:9" x14ac:dyDescent="0.25">
      <c r="B9" s="14" t="s">
        <v>15</v>
      </c>
      <c r="C9" s="15">
        <v>9</v>
      </c>
      <c r="E9" s="14" t="s">
        <v>15</v>
      </c>
      <c r="F9" s="15">
        <v>10</v>
      </c>
      <c r="H9" s="14" t="s">
        <v>15</v>
      </c>
      <c r="I9" s="15">
        <v>25</v>
      </c>
    </row>
    <row r="10" spans="2:9" x14ac:dyDescent="0.25">
      <c r="B10" s="14" t="s">
        <v>16</v>
      </c>
      <c r="C10" s="17">
        <f>1/1000*C9*C6</f>
        <v>180.00000000000003</v>
      </c>
      <c r="E10" s="14" t="s">
        <v>16</v>
      </c>
      <c r="F10" s="17">
        <f>1/1000*F9*C6*F6</f>
        <v>11800</v>
      </c>
      <c r="H10" s="14" t="s">
        <v>16</v>
      </c>
      <c r="I10" s="17">
        <f>1/1000*I9*C6*I6</f>
        <v>23500</v>
      </c>
    </row>
    <row r="11" spans="2:9" x14ac:dyDescent="0.25">
      <c r="B11" s="14" t="s">
        <v>17</v>
      </c>
      <c r="C11" s="18">
        <f>C10*C5/100</f>
        <v>48.780000000000008</v>
      </c>
      <c r="E11" s="14" t="s">
        <v>17</v>
      </c>
      <c r="F11" s="18">
        <f>F10*C5/100</f>
        <v>3197.8</v>
      </c>
      <c r="H11" s="14" t="s">
        <v>17</v>
      </c>
      <c r="I11" s="18">
        <f>I10*C5/100</f>
        <v>6368.5</v>
      </c>
    </row>
    <row r="13" spans="2:9" x14ac:dyDescent="0.25">
      <c r="B13" s="33" t="s">
        <v>19</v>
      </c>
      <c r="E13" s="33" t="s">
        <v>39</v>
      </c>
      <c r="H13" s="33" t="s">
        <v>41</v>
      </c>
    </row>
    <row r="14" spans="2:9" x14ac:dyDescent="0.25">
      <c r="B14" s="14" t="s">
        <v>15</v>
      </c>
      <c r="C14" s="15">
        <v>60</v>
      </c>
      <c r="E14" s="14" t="s">
        <v>15</v>
      </c>
      <c r="F14" s="15">
        <v>21</v>
      </c>
      <c r="H14" s="14" t="s">
        <v>15</v>
      </c>
      <c r="I14" s="15">
        <v>65</v>
      </c>
    </row>
    <row r="15" spans="2:9" x14ac:dyDescent="0.25">
      <c r="B15" s="14" t="s">
        <v>16</v>
      </c>
      <c r="C15" s="17">
        <f>1/1000*C14*C6</f>
        <v>1200</v>
      </c>
      <c r="E15" s="14" t="s">
        <v>16</v>
      </c>
      <c r="F15" s="17">
        <f>1/1000*F14*C6*F6</f>
        <v>24780</v>
      </c>
      <c r="H15" s="14" t="s">
        <v>16</v>
      </c>
      <c r="I15" s="17">
        <f>1/1000*I14*C6*I6</f>
        <v>61100</v>
      </c>
    </row>
    <row r="16" spans="2:9" x14ac:dyDescent="0.25">
      <c r="B16" s="14" t="s">
        <v>17</v>
      </c>
      <c r="C16" s="18">
        <f>C15*C5/100</f>
        <v>325.2</v>
      </c>
      <c r="E16" s="14" t="s">
        <v>17</v>
      </c>
      <c r="F16" s="18">
        <f>F15*C5/100</f>
        <v>6715.38</v>
      </c>
      <c r="H16" s="14" t="s">
        <v>17</v>
      </c>
      <c r="I16" s="18">
        <f>I15*C5/100</f>
        <v>16558.099999999999</v>
      </c>
    </row>
    <row r="18" spans="2:9" x14ac:dyDescent="0.25">
      <c r="B18" s="14" t="s">
        <v>20</v>
      </c>
      <c r="C18" s="22">
        <f>C16-C11</f>
        <v>276.41999999999996</v>
      </c>
      <c r="E18" s="14" t="s">
        <v>20</v>
      </c>
      <c r="F18" s="22">
        <f>F16-F11</f>
        <v>3517.58</v>
      </c>
      <c r="H18" s="14" t="s">
        <v>20</v>
      </c>
      <c r="I18" s="22">
        <f>I16-I11</f>
        <v>10189.599999999999</v>
      </c>
    </row>
    <row r="19" spans="2:9" x14ac:dyDescent="0.25">
      <c r="B19" s="14" t="s">
        <v>27</v>
      </c>
      <c r="C19" s="22">
        <f>C18/C6</f>
        <v>1.3820999999999998E-2</v>
      </c>
      <c r="E19" s="14" t="s">
        <v>27</v>
      </c>
      <c r="F19" s="22">
        <f>F18/C6</f>
        <v>0.17587900000000001</v>
      </c>
      <c r="H19" s="14" t="s">
        <v>27</v>
      </c>
      <c r="I19" s="22">
        <f>I18/C6</f>
        <v>0.50947999999999993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Break-even-point</vt:lpstr>
      <vt:lpstr>PEP LED</vt:lpstr>
      <vt:lpstr>PEP Leuchtstofflampe V1</vt:lpstr>
      <vt:lpstr>EK-Preis LED-Lampe</vt:lpstr>
      <vt:lpstr>Stromverbrauch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WDF Verlag GmbH</dc:creator>
  <cp:lastModifiedBy>Wolfgang</cp:lastModifiedBy>
  <dcterms:created xsi:type="dcterms:W3CDTF">2016-12-06T17:03:20Z</dcterms:created>
  <dcterms:modified xsi:type="dcterms:W3CDTF">2017-03-03T07:37:19Z</dcterms:modified>
</cp:coreProperties>
</file>